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50" windowHeight="13920"/>
  </bookViews>
  <sheets>
    <sheet name="I类企（事）业单位" sheetId="4" r:id="rId1"/>
    <sheet name="II类企（事）业单位" sheetId="9" r:id="rId2"/>
    <sheet name="III类企（事）业单位" sheetId="10" r:id="rId3"/>
    <sheet name="招商引资重点企（事）业单位 " sheetId="7" r:id="rId4"/>
  </sheets>
  <definedNames>
    <definedName name="_xlnm._FilterDatabase" localSheetId="0" hidden="1">'I类企（事）业单位'!$3:$5</definedName>
    <definedName name="_xlnm._FilterDatabase" localSheetId="3" hidden="1">'招商引资重点企（事）业单位 '!$A$3:$I$3</definedName>
  </definedNames>
  <calcPr calcId="144525"/>
  <oleSize ref="A1:XEN5"/>
</workbook>
</file>

<file path=xl/sharedStrings.xml><?xml version="1.0" encoding="utf-8"?>
<sst xmlns="http://schemas.openxmlformats.org/spreadsheetml/2006/main" count="173" uniqueCount="110">
  <si>
    <t>深城投·中心公馆公共住房项目合格的认租单位名单（I类企（事）业单位）</t>
  </si>
  <si>
    <t>排位</t>
  </si>
  <si>
    <t>受理回执编号</t>
  </si>
  <si>
    <t>单位类别</t>
  </si>
  <si>
    <t>单位名称</t>
  </si>
  <si>
    <t>纳税得分a</t>
  </si>
  <si>
    <t>人才得分 b</t>
  </si>
  <si>
    <t>行业荣誉得分 c</t>
  </si>
  <si>
    <t>总积分
Y=a*60%+b*25%+c*15%</t>
  </si>
  <si>
    <t>需求数量（套）</t>
  </si>
  <si>
    <t>拟分配数量（套）</t>
  </si>
  <si>
    <t>两房</t>
  </si>
  <si>
    <t>三房</t>
  </si>
  <si>
    <t>小计</t>
  </si>
  <si>
    <t>H13990701803280001</t>
  </si>
  <si>
    <t>I类企（事）业</t>
  </si>
  <si>
    <t>比亚迪汽车工业有限公司</t>
  </si>
  <si>
    <t>H13990701912130001</t>
  </si>
  <si>
    <t>深圳市坪山区城市建设投资有限公司</t>
  </si>
  <si>
    <t>深城投·中心公馆公共住房项目合格的认租单位名单（II类企（事）业单位）</t>
  </si>
  <si>
    <t>行业得分a</t>
  </si>
  <si>
    <t>人才得分b</t>
  </si>
  <si>
    <t>纳税得分 c</t>
  </si>
  <si>
    <t>行业荣誉得分 d</t>
  </si>
  <si>
    <t>总积分
Y=a*50%+b*20%+c*20%+d*10%</t>
  </si>
  <si>
    <t>PSGZ2016020010</t>
  </si>
  <si>
    <t>II类企（事）业</t>
  </si>
  <si>
    <t>深圳市万乐药业有限公司</t>
  </si>
  <si>
    <t>PSGZ2016020002</t>
  </si>
  <si>
    <t>中芯国际集成电路制造(深圳)有限公司</t>
  </si>
  <si>
    <t>H13990701811300007</t>
  </si>
  <si>
    <t>深圳市坪山区产业投资服务有限公司</t>
  </si>
  <si>
    <t>深城投·中心公馆公共住房项目合格的认租单位名单（III类企（事）业单位）</t>
  </si>
  <si>
    <t>人才得分 a</t>
  </si>
  <si>
    <t>行业荣誉 b</t>
  </si>
  <si>
    <t>总积分
Y=a*50%+b*50%</t>
  </si>
  <si>
    <t>H13990701811290007</t>
  </si>
  <si>
    <t>III类企（事）业</t>
  </si>
  <si>
    <t>鼎铉商用密码测评技术（深圳）有限公司</t>
  </si>
  <si>
    <t>H13990701907190001</t>
  </si>
  <si>
    <t>深圳市坪山区龙田街道办事处（中共深圳市坪山区龙田街道工作委员会）</t>
  </si>
  <si>
    <t>H13990701909190002</t>
  </si>
  <si>
    <t>深圳市坪山区马峦街道办事处</t>
  </si>
  <si>
    <t>H13990701811290006</t>
  </si>
  <si>
    <t>深圳普瑞金生物药业有限公司</t>
  </si>
  <si>
    <t>H13990701902190001</t>
  </si>
  <si>
    <t>深圳市坪山区水务局</t>
  </si>
  <si>
    <t>H13990701811220002</t>
  </si>
  <si>
    <t xml:space="preserve"> 深圳市坪山区发展和改革研究中心</t>
  </si>
  <si>
    <t>H13990701909300001</t>
  </si>
  <si>
    <t>深圳市天健坪山建设工程有限公司</t>
  </si>
  <si>
    <t xml:space="preserve"> H13990701903070001</t>
  </si>
  <si>
    <t>深圳市坪山区政务服务数据管理局</t>
  </si>
  <si>
    <t>H13990701907310001</t>
  </si>
  <si>
    <t>深圳市坪山区城市更新和土地整备局</t>
  </si>
  <si>
    <t>H13990701902270001</t>
  </si>
  <si>
    <t>深圳市坪山区马峦小学</t>
  </si>
  <si>
    <t>H1399070181129000A</t>
  </si>
  <si>
    <t>深圳市坪山区应急管理局</t>
  </si>
  <si>
    <t>H13990701904100001</t>
  </si>
  <si>
    <t>深圳坪山供电局</t>
  </si>
  <si>
    <t>H13990701901180001</t>
  </si>
  <si>
    <t>北京中医药大学坪山国医堂中医门诊部</t>
  </si>
  <si>
    <t>H13990701903050002</t>
  </si>
  <si>
    <t>深圳市坪山区重点片区规划发展中心</t>
  </si>
  <si>
    <t>H13990701906270002</t>
  </si>
  <si>
    <t>深圳市坪山区建设工程质量安全监督站</t>
  </si>
  <si>
    <t>H13990701905100001</t>
  </si>
  <si>
    <t>中共深圳市坪山区委党校</t>
  </si>
  <si>
    <t>H13990701909160002</t>
  </si>
  <si>
    <t>深圳市坪山区工业和信息化局（深圳市坪山区商务局、深圳市坪山区金融工作局）</t>
  </si>
  <si>
    <t>H13990701908070001</t>
  </si>
  <si>
    <t>华润文化体育发展有限公司坪山分公司</t>
  </si>
  <si>
    <t>H13990701903110001</t>
  </si>
  <si>
    <t>深圳市公安局森林分局东部森林警察大队</t>
  </si>
  <si>
    <t>H13990701905160001</t>
  </si>
  <si>
    <t>深圳市坪山区图书馆</t>
  </si>
  <si>
    <t>H13990701907260002</t>
  </si>
  <si>
    <t>深圳市坪山区市政服务中心</t>
  </si>
  <si>
    <t>H13990701909120001</t>
  </si>
  <si>
    <t>深圳市坪山区统一战线服务中心</t>
  </si>
  <si>
    <t>H13990701712200002</t>
  </si>
  <si>
    <t>液化空气（深圳）工业气体有限公司</t>
  </si>
  <si>
    <t>深城投·中心公馆公共住房项目合格的认租单位名单（招商引资重点企（事）业单位）</t>
  </si>
  <si>
    <t>申请编号</t>
  </si>
  <si>
    <t>20180621</t>
  </si>
  <si>
    <t>深圳火眼智能有限公司</t>
  </si>
  <si>
    <t>20181017</t>
  </si>
  <si>
    <t>深圳市萨米医疗中心</t>
  </si>
  <si>
    <t>20190114</t>
  </si>
  <si>
    <t>深圳市全同态科技有限公司</t>
  </si>
  <si>
    <t>仁灏优医信息技术服务（深圳）有限公司</t>
  </si>
  <si>
    <t>天使岛孵化器（深圳）有限公司</t>
  </si>
  <si>
    <t>20190322</t>
  </si>
  <si>
    <t>广东省医疗器械质量监督检验所</t>
  </si>
  <si>
    <t>20190422</t>
  </si>
  <si>
    <t>深圳芯邦科技股份有限公司</t>
  </si>
  <si>
    <t>北京理工大学深圳汽车研究院</t>
  </si>
  <si>
    <t>深圳市青商教育科技有限公司</t>
  </si>
  <si>
    <t>深圳市一体医疗科技有限公司</t>
  </si>
  <si>
    <t>深圳市先健心康医疗电子有限公司</t>
  </si>
  <si>
    <t>深圳市图微安创科技开发有限公司</t>
  </si>
  <si>
    <t>龙鳞（深圳）新材料科技有限公司</t>
  </si>
  <si>
    <t>深圳达盟生物科技有限公司</t>
  </si>
  <si>
    <t>深圳市蔚景生物科技有限公司</t>
  </si>
  <si>
    <t>深圳市嘉骏实业有限公司</t>
  </si>
  <si>
    <t>深圳恩多克医疗有限公司</t>
  </si>
  <si>
    <t>力盟生命科技（深圳）有限公司</t>
  </si>
  <si>
    <t>深圳百人科技有限公司</t>
  </si>
  <si>
    <t>深圳市慧实专利代理有限公司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</si>
</sst>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0" fillId="28" borderId="20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46" fillId="40" borderId="23" applyNumberFormat="0" applyAlignment="0" applyProtection="0">
      <alignment vertical="center"/>
    </xf>
    <xf numFmtId="0" fontId="46" fillId="40" borderId="23" applyNumberFormat="0" applyAlignment="0" applyProtection="0">
      <alignment vertical="center"/>
    </xf>
    <xf numFmtId="0" fontId="46" fillId="40" borderId="2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48" fillId="41" borderId="12" applyNumberFormat="0" applyAlignment="0" applyProtection="0">
      <alignment vertical="center"/>
    </xf>
    <xf numFmtId="0" fontId="48" fillId="41" borderId="12" applyNumberFormat="0" applyAlignment="0" applyProtection="0">
      <alignment vertical="center"/>
    </xf>
    <xf numFmtId="0" fontId="48" fillId="41" borderId="12" applyNumberForma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  <xf numFmtId="0" fontId="24" fillId="12" borderId="11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75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4" fillId="3" borderId="1" xfId="7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1" xfId="76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10" fillId="3" borderId="2" xfId="75" applyNumberFormat="1" applyFont="1" applyFill="1" applyBorder="1" applyAlignment="1">
      <alignment horizontal="center" vertical="center" wrapText="1"/>
    </xf>
    <xf numFmtId="0" fontId="10" fillId="3" borderId="2" xfId="75" applyFont="1" applyFill="1" applyBorder="1" applyAlignment="1">
      <alignment horizontal="center" vertical="center" wrapText="1"/>
    </xf>
    <xf numFmtId="177" fontId="10" fillId="3" borderId="2" xfId="7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3" borderId="1" xfId="75" applyNumberFormat="1" applyFont="1" applyFill="1" applyBorder="1" applyAlignment="1">
      <alignment horizontal="center" vertical="center" wrapText="1"/>
    </xf>
    <xf numFmtId="0" fontId="10" fillId="3" borderId="1" xfId="75" applyFont="1" applyFill="1" applyBorder="1" applyAlignment="1">
      <alignment horizontal="center" vertical="center" wrapText="1"/>
    </xf>
    <xf numFmtId="177" fontId="10" fillId="3" borderId="1" xfId="7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10" fillId="0" borderId="1" xfId="75" applyNumberFormat="1" applyFont="1" applyFill="1" applyBorder="1" applyAlignment="1">
      <alignment horizontal="center" vertical="center"/>
    </xf>
    <xf numFmtId="49" fontId="10" fillId="0" borderId="1" xfId="75" applyNumberFormat="1" applyFont="1" applyFill="1" applyBorder="1" applyAlignment="1">
      <alignment horizontal="center" vertical="center"/>
    </xf>
    <xf numFmtId="0" fontId="10" fillId="0" borderId="1" xfId="75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75" applyNumberFormat="1" applyFont="1" applyFill="1" applyBorder="1" applyAlignment="1">
      <alignment horizontal="center" vertical="center" wrapText="1"/>
    </xf>
    <xf numFmtId="176" fontId="10" fillId="0" borderId="1" xfId="75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0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08">
    <cellStyle name="常规" xfId="0" builtinId="0"/>
    <cellStyle name="货币[0]" xfId="1" builtinId="7"/>
    <cellStyle name="20% - 强调文字颜色 3" xfId="2" builtinId="38"/>
    <cellStyle name="输出 3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标题 5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汇总 2 2" xfId="16"/>
    <cellStyle name="标题 4 3" xfId="17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 4 2 2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标题 2 2 2" xfId="30"/>
    <cellStyle name="标题 6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标题 1 3" xfId="36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标题 1 2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标题 3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适中 2" xfId="63"/>
    <cellStyle name="60% - 强调文字颜色 6" xfId="64" builtinId="52"/>
    <cellStyle name="标题 1 2 2" xfId="65"/>
    <cellStyle name="标题 2 2" xfId="66"/>
    <cellStyle name="标题 2 3" xfId="67"/>
    <cellStyle name="标题 3 2" xfId="68"/>
    <cellStyle name="标题 3 3" xfId="69"/>
    <cellStyle name="标题 4 2" xfId="70"/>
    <cellStyle name="标题 5 2" xfId="71"/>
    <cellStyle name="差 2" xfId="72"/>
    <cellStyle name="差 2 2" xfId="73"/>
    <cellStyle name="差 3" xfId="74"/>
    <cellStyle name="常规 2" xfId="75"/>
    <cellStyle name="常规 2 2" xfId="76"/>
    <cellStyle name="常规 2 2 2" xfId="77"/>
    <cellStyle name="常规 2 3" xfId="78"/>
    <cellStyle name="常规 3" xfId="79"/>
    <cellStyle name="常规 3 2" xfId="80"/>
    <cellStyle name="常规 4" xfId="81"/>
    <cellStyle name="常规 5" xfId="82"/>
    <cellStyle name="好 2" xfId="83"/>
    <cellStyle name="好 2 2" xfId="84"/>
    <cellStyle name="好 3" xfId="85"/>
    <cellStyle name="汇总 2" xfId="86"/>
    <cellStyle name="汇总 3" xfId="87"/>
    <cellStyle name="计算 2 2" xfId="88"/>
    <cellStyle name="检查单元格 2" xfId="89"/>
    <cellStyle name="检查单元格 2 2" xfId="90"/>
    <cellStyle name="检查单元格 3" xfId="91"/>
    <cellStyle name="解释性文本 2" xfId="92"/>
    <cellStyle name="解释性文本 3" xfId="93"/>
    <cellStyle name="警告文本 2" xfId="94"/>
    <cellStyle name="警告文本 2 2" xfId="95"/>
    <cellStyle name="警告文本 3" xfId="96"/>
    <cellStyle name="链接单元格 2" xfId="97"/>
    <cellStyle name="链接单元格 2 2" xfId="98"/>
    <cellStyle name="适中 2 2" xfId="99"/>
    <cellStyle name="适中 3" xfId="100"/>
    <cellStyle name="输出 2 2" xfId="101"/>
    <cellStyle name="输入 2" xfId="102"/>
    <cellStyle name="输入 2 2" xfId="103"/>
    <cellStyle name="输入 3" xfId="104"/>
    <cellStyle name="注释 2" xfId="105"/>
    <cellStyle name="注释 2 2" xfId="106"/>
    <cellStyle name="注释 3" xfId="10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29"/>
  <sheetViews>
    <sheetView tabSelected="1" workbookViewId="0">
      <selection activeCell="A1" sqref="A1:N1"/>
    </sheetView>
  </sheetViews>
  <sheetFormatPr defaultColWidth="9" defaultRowHeight="21.95" customHeight="1"/>
  <cols>
    <col min="1" max="1" width="5.75" style="57" customWidth="1"/>
    <col min="2" max="2" width="20.125" style="57" customWidth="1"/>
    <col min="3" max="3" width="15.75" style="57" customWidth="1"/>
    <col min="4" max="4" width="37.125" style="58" customWidth="1"/>
    <col min="5" max="5" width="8.875" style="12" customWidth="1"/>
    <col min="6" max="6" width="9.625" style="12" customWidth="1"/>
    <col min="7" max="7" width="16.625" style="12" customWidth="1"/>
    <col min="8" max="8" width="23.875" style="12" customWidth="1"/>
    <col min="9" max="11" width="9" style="59" customWidth="1"/>
    <col min="12" max="14" width="9" style="12" customWidth="1"/>
    <col min="15" max="16368" width="9" style="12"/>
  </cols>
  <sheetData>
    <row r="1" s="55" customFormat="1" ht="36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customFormat="1" ht="31" customHeight="1" spans="1:14">
      <c r="A2" s="43" t="s">
        <v>1</v>
      </c>
      <c r="B2" s="44" t="s">
        <v>2</v>
      </c>
      <c r="C2" s="45" t="s">
        <v>3</v>
      </c>
      <c r="D2" s="46" t="s">
        <v>4</v>
      </c>
      <c r="E2" s="47" t="s">
        <v>5</v>
      </c>
      <c r="F2" s="45" t="s">
        <v>6</v>
      </c>
      <c r="G2" s="46" t="s">
        <v>7</v>
      </c>
      <c r="H2" s="46" t="s">
        <v>8</v>
      </c>
      <c r="I2" s="62" t="s">
        <v>9</v>
      </c>
      <c r="J2" s="63"/>
      <c r="K2" s="64"/>
      <c r="L2" s="65" t="s">
        <v>10</v>
      </c>
      <c r="M2" s="66"/>
      <c r="N2" s="67"/>
    </row>
    <row r="3" s="1" customFormat="1" ht="26" customHeight="1" spans="1:14">
      <c r="A3" s="48"/>
      <c r="B3" s="47"/>
      <c r="C3" s="45"/>
      <c r="D3" s="46"/>
      <c r="E3" s="47"/>
      <c r="F3" s="45"/>
      <c r="G3" s="46"/>
      <c r="H3" s="46"/>
      <c r="I3" s="46" t="s">
        <v>11</v>
      </c>
      <c r="J3" s="23" t="s">
        <v>12</v>
      </c>
      <c r="K3" s="23" t="s">
        <v>13</v>
      </c>
      <c r="L3" s="23" t="s">
        <v>11</v>
      </c>
      <c r="M3" s="23" t="s">
        <v>12</v>
      </c>
      <c r="N3" s="23" t="s">
        <v>13</v>
      </c>
    </row>
    <row r="4" s="56" customFormat="1" ht="19" customHeight="1" spans="1:16368">
      <c r="A4" s="60">
        <v>1</v>
      </c>
      <c r="B4" s="11" t="s">
        <v>14</v>
      </c>
      <c r="C4" s="26" t="s">
        <v>15</v>
      </c>
      <c r="D4" s="61" t="s">
        <v>16</v>
      </c>
      <c r="E4" s="50">
        <v>100</v>
      </c>
      <c r="F4" s="50">
        <v>100</v>
      </c>
      <c r="G4" s="50">
        <v>100</v>
      </c>
      <c r="H4" s="50">
        <f>+E4*0.6+F4*0.25+G4*0.15</f>
        <v>100</v>
      </c>
      <c r="I4" s="54">
        <v>12</v>
      </c>
      <c r="J4" s="54">
        <v>49</v>
      </c>
      <c r="K4" s="54">
        <f>SUM(I4:J4)</f>
        <v>61</v>
      </c>
      <c r="L4" s="54">
        <v>1</v>
      </c>
      <c r="M4" s="54">
        <v>5</v>
      </c>
      <c r="N4" s="54">
        <f>L4+M4</f>
        <v>6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</row>
    <row r="5" s="56" customFormat="1" ht="21" customHeight="1" spans="1:16368">
      <c r="A5" s="60">
        <v>2</v>
      </c>
      <c r="B5" s="26" t="s">
        <v>17</v>
      </c>
      <c r="C5" s="26" t="s">
        <v>15</v>
      </c>
      <c r="D5" s="11" t="s">
        <v>18</v>
      </c>
      <c r="E5" s="50">
        <v>9.37</v>
      </c>
      <c r="F5" s="50">
        <v>52</v>
      </c>
      <c r="G5" s="50">
        <v>5</v>
      </c>
      <c r="H5" s="50">
        <f>+E5*0.6+F5*0.25+G5*0.15</f>
        <v>19.372</v>
      </c>
      <c r="I5" s="54">
        <v>1</v>
      </c>
      <c r="J5" s="54">
        <v>0</v>
      </c>
      <c r="K5" s="54">
        <f>SUM(I5:J5)</f>
        <v>1</v>
      </c>
      <c r="L5" s="54">
        <v>1</v>
      </c>
      <c r="M5" s="54">
        <v>0</v>
      </c>
      <c r="N5" s="54">
        <v>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D5" s="12"/>
      <c r="XEE5" s="12"/>
      <c r="XEF5" s="12"/>
      <c r="XEG5" s="12"/>
      <c r="XEH5" s="12"/>
      <c r="XEI5" s="12"/>
      <c r="XEJ5" s="12"/>
      <c r="XEK5" s="12"/>
      <c r="XEL5" s="12"/>
      <c r="XEM5" s="12"/>
      <c r="XEN5" s="12"/>
    </row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</sheetData>
  <mergeCells count="11">
    <mergeCell ref="A1:N1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</mergeCells>
  <pageMargins left="0.393055555555556" right="0.393055555555556" top="0.432638888888889" bottom="0.354166666666667" header="0.3" footer="0.3"/>
  <pageSetup paperSize="8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A1" sqref="A1:O1"/>
    </sheetView>
  </sheetViews>
  <sheetFormatPr defaultColWidth="9" defaultRowHeight="13.5" outlineLevelRow="5"/>
  <cols>
    <col min="2" max="2" width="21.875" customWidth="1"/>
    <col min="3" max="3" width="19.75" customWidth="1"/>
    <col min="4" max="4" width="33.125" customWidth="1"/>
    <col min="9" max="9" width="32.375" customWidth="1"/>
  </cols>
  <sheetData>
    <row r="1" s="42" customFormat="1" ht="36" customHeight="1" spans="1:1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="42" customFormat="1" ht="21" customHeight="1" spans="1:15">
      <c r="A2" s="43" t="s">
        <v>1</v>
      </c>
      <c r="B2" s="44" t="s">
        <v>2</v>
      </c>
      <c r="C2" s="45" t="s">
        <v>3</v>
      </c>
      <c r="D2" s="46" t="s">
        <v>4</v>
      </c>
      <c r="E2" s="47" t="s">
        <v>20</v>
      </c>
      <c r="F2" s="45" t="s">
        <v>21</v>
      </c>
      <c r="G2" s="46" t="s">
        <v>22</v>
      </c>
      <c r="H2" s="46" t="s">
        <v>23</v>
      </c>
      <c r="I2" s="46" t="s">
        <v>24</v>
      </c>
      <c r="J2" s="23" t="s">
        <v>9</v>
      </c>
      <c r="K2" s="23"/>
      <c r="L2" s="23"/>
      <c r="M2" s="23" t="s">
        <v>10</v>
      </c>
      <c r="N2" s="23"/>
      <c r="O2" s="23"/>
    </row>
    <row r="3" s="42" customFormat="1" ht="31" customHeight="1" spans="1:15">
      <c r="A3" s="48"/>
      <c r="B3" s="47"/>
      <c r="C3" s="45"/>
      <c r="D3" s="46"/>
      <c r="E3" s="47"/>
      <c r="F3" s="45"/>
      <c r="G3" s="46"/>
      <c r="H3" s="46"/>
      <c r="I3" s="46"/>
      <c r="J3" s="23" t="s">
        <v>11</v>
      </c>
      <c r="K3" s="23" t="s">
        <v>12</v>
      </c>
      <c r="L3" s="23" t="s">
        <v>13</v>
      </c>
      <c r="M3" s="23" t="s">
        <v>11</v>
      </c>
      <c r="N3" s="23" t="s">
        <v>12</v>
      </c>
      <c r="O3" s="23" t="s">
        <v>13</v>
      </c>
    </row>
    <row r="4" s="42" customFormat="1" ht="29" customHeight="1" spans="1:15">
      <c r="A4" s="9">
        <v>1</v>
      </c>
      <c r="B4" s="26" t="s">
        <v>25</v>
      </c>
      <c r="C4" s="49" t="s">
        <v>26</v>
      </c>
      <c r="D4" s="26" t="s">
        <v>27</v>
      </c>
      <c r="E4" s="50">
        <v>100</v>
      </c>
      <c r="F4" s="50">
        <v>100</v>
      </c>
      <c r="G4" s="51">
        <v>88.57</v>
      </c>
      <c r="H4" s="52">
        <v>100</v>
      </c>
      <c r="I4" s="53">
        <f t="shared" ref="I4:I6" si="0">E4*0.5+F4*0.2+G4*0.2+H4*0.1</f>
        <v>97.714</v>
      </c>
      <c r="J4" s="54">
        <v>11</v>
      </c>
      <c r="K4" s="54">
        <v>8</v>
      </c>
      <c r="L4" s="54">
        <f t="shared" ref="L4:L6" si="1">J4+K4</f>
        <v>19</v>
      </c>
      <c r="M4" s="54">
        <v>1</v>
      </c>
      <c r="N4" s="54">
        <v>3</v>
      </c>
      <c r="O4" s="54">
        <v>4</v>
      </c>
    </row>
    <row r="5" s="42" customFormat="1" ht="29" customHeight="1" spans="1:15">
      <c r="A5" s="9">
        <v>2</v>
      </c>
      <c r="B5" s="26" t="s">
        <v>28</v>
      </c>
      <c r="C5" s="49" t="s">
        <v>26</v>
      </c>
      <c r="D5" s="26" t="s">
        <v>29</v>
      </c>
      <c r="E5" s="50">
        <v>70</v>
      </c>
      <c r="F5" s="50">
        <v>100</v>
      </c>
      <c r="G5" s="51">
        <v>5.7</v>
      </c>
      <c r="H5" s="52">
        <v>0</v>
      </c>
      <c r="I5" s="53">
        <f t="shared" si="0"/>
        <v>56.14</v>
      </c>
      <c r="J5" s="54">
        <v>1</v>
      </c>
      <c r="K5" s="54">
        <v>4</v>
      </c>
      <c r="L5" s="54">
        <f t="shared" si="1"/>
        <v>5</v>
      </c>
      <c r="M5" s="54">
        <v>1</v>
      </c>
      <c r="N5" s="54">
        <v>2</v>
      </c>
      <c r="O5" s="54">
        <v>3</v>
      </c>
    </row>
    <row r="6" s="42" customFormat="1" ht="29" customHeight="1" spans="1:15">
      <c r="A6" s="9">
        <v>3</v>
      </c>
      <c r="B6" s="26" t="s">
        <v>30</v>
      </c>
      <c r="C6" s="49" t="s">
        <v>26</v>
      </c>
      <c r="D6" s="26" t="s">
        <v>31</v>
      </c>
      <c r="E6" s="50">
        <v>0</v>
      </c>
      <c r="F6" s="50">
        <v>46</v>
      </c>
      <c r="G6" s="51">
        <v>42</v>
      </c>
      <c r="H6" s="52">
        <v>25</v>
      </c>
      <c r="I6" s="53">
        <f t="shared" si="0"/>
        <v>20.1</v>
      </c>
      <c r="J6" s="54">
        <v>0</v>
      </c>
      <c r="K6" s="54">
        <v>15</v>
      </c>
      <c r="L6" s="54">
        <f t="shared" si="1"/>
        <v>15</v>
      </c>
      <c r="M6" s="54">
        <v>0</v>
      </c>
      <c r="N6" s="54">
        <v>4</v>
      </c>
      <c r="O6" s="54">
        <v>4</v>
      </c>
    </row>
  </sheetData>
  <mergeCells count="12">
    <mergeCell ref="A1:O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workbookViewId="0">
      <selection activeCell="A1" sqref="A1:M1"/>
    </sheetView>
  </sheetViews>
  <sheetFormatPr defaultColWidth="9" defaultRowHeight="13.5"/>
  <cols>
    <col min="1" max="1" width="6.875" customWidth="1"/>
    <col min="2" max="2" width="21.5" customWidth="1"/>
    <col min="3" max="3" width="16.375" customWidth="1"/>
    <col min="4" max="4" width="50.875" customWidth="1"/>
    <col min="5" max="5" width="9.875" customWidth="1"/>
    <col min="6" max="6" width="10.375" customWidth="1"/>
    <col min="7" max="7" width="18.625" customWidth="1"/>
  </cols>
  <sheetData>
    <row r="1" s="12" customFormat="1" ht="31" customHeight="1" spans="1:16384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2" customFormat="1" ht="22" customHeight="1" spans="1:16384">
      <c r="A2" s="14" t="s">
        <v>1</v>
      </c>
      <c r="B2" s="15" t="s">
        <v>2</v>
      </c>
      <c r="C2" s="16" t="s">
        <v>3</v>
      </c>
      <c r="D2" s="14" t="s">
        <v>4</v>
      </c>
      <c r="E2" s="17" t="s">
        <v>33</v>
      </c>
      <c r="F2" s="17" t="s">
        <v>34</v>
      </c>
      <c r="G2" s="14" t="s">
        <v>35</v>
      </c>
      <c r="H2" s="18" t="s">
        <v>9</v>
      </c>
      <c r="I2" s="18"/>
      <c r="J2" s="18"/>
      <c r="K2" s="38" t="s">
        <v>10</v>
      </c>
      <c r="L2" s="38"/>
      <c r="M2" s="38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2" customFormat="1" ht="21" customHeight="1" spans="1:16384">
      <c r="A3" s="19"/>
      <c r="B3" s="20"/>
      <c r="C3" s="21"/>
      <c r="D3" s="19"/>
      <c r="E3" s="22"/>
      <c r="F3" s="22"/>
      <c r="G3" s="19"/>
      <c r="H3" s="23" t="s">
        <v>11</v>
      </c>
      <c r="I3" s="23" t="s">
        <v>12</v>
      </c>
      <c r="J3" s="23" t="s">
        <v>13</v>
      </c>
      <c r="K3" s="7" t="s">
        <v>11</v>
      </c>
      <c r="L3" s="7" t="s">
        <v>12</v>
      </c>
      <c r="M3" s="7" t="s">
        <v>13</v>
      </c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2" customFormat="1" ht="22" customHeight="1" spans="1:16384">
      <c r="A4" s="24">
        <v>1</v>
      </c>
      <c r="B4" s="25" t="s">
        <v>36</v>
      </c>
      <c r="C4" s="26" t="s">
        <v>37</v>
      </c>
      <c r="D4" s="25" t="s">
        <v>38</v>
      </c>
      <c r="E4" s="27">
        <v>80</v>
      </c>
      <c r="F4" s="27">
        <v>90</v>
      </c>
      <c r="G4" s="27">
        <f t="shared" ref="G4:G13" si="0">+E4*0.5+F4*0.5</f>
        <v>85</v>
      </c>
      <c r="H4" s="28">
        <v>6</v>
      </c>
      <c r="I4" s="28">
        <v>2</v>
      </c>
      <c r="J4" s="9">
        <f t="shared" ref="J4:J26" si="1">+H4+I4</f>
        <v>8</v>
      </c>
      <c r="K4" s="39">
        <v>1</v>
      </c>
      <c r="L4" s="39">
        <v>2</v>
      </c>
      <c r="M4" s="39">
        <f t="shared" ref="M4:M26" si="2">+K4+L4</f>
        <v>3</v>
      </c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2" customFormat="1" ht="27" spans="1:16384">
      <c r="A5" s="29">
        <v>2</v>
      </c>
      <c r="B5" s="25" t="s">
        <v>39</v>
      </c>
      <c r="C5" s="26" t="s">
        <v>37</v>
      </c>
      <c r="D5" s="25" t="s">
        <v>40</v>
      </c>
      <c r="E5" s="30">
        <v>100</v>
      </c>
      <c r="F5" s="30">
        <v>40</v>
      </c>
      <c r="G5" s="31">
        <f t="shared" si="0"/>
        <v>70</v>
      </c>
      <c r="H5" s="28">
        <v>17</v>
      </c>
      <c r="I5" s="28">
        <v>20</v>
      </c>
      <c r="J5" s="9">
        <f t="shared" si="1"/>
        <v>37</v>
      </c>
      <c r="K5" s="39">
        <v>1</v>
      </c>
      <c r="L5" s="39">
        <v>5</v>
      </c>
      <c r="M5" s="39">
        <f t="shared" si="2"/>
        <v>6</v>
      </c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2" customFormat="1" ht="22" customHeight="1" spans="1:16384">
      <c r="A6" s="29">
        <v>3</v>
      </c>
      <c r="B6" s="26" t="s">
        <v>41</v>
      </c>
      <c r="C6" s="26" t="s">
        <v>37</v>
      </c>
      <c r="D6" s="26" t="s">
        <v>42</v>
      </c>
      <c r="E6" s="30">
        <v>100</v>
      </c>
      <c r="F6" s="30">
        <v>40</v>
      </c>
      <c r="G6" s="31">
        <f t="shared" si="0"/>
        <v>70</v>
      </c>
      <c r="H6" s="28">
        <v>30</v>
      </c>
      <c r="I6" s="28">
        <v>22</v>
      </c>
      <c r="J6" s="9">
        <f t="shared" si="1"/>
        <v>52</v>
      </c>
      <c r="K6" s="39">
        <v>1</v>
      </c>
      <c r="L6" s="39">
        <v>4</v>
      </c>
      <c r="M6" s="39">
        <f t="shared" si="2"/>
        <v>5</v>
      </c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2" customFormat="1" ht="22" customHeight="1" spans="1:16384">
      <c r="A7" s="24">
        <v>4</v>
      </c>
      <c r="B7" s="25" t="s">
        <v>43</v>
      </c>
      <c r="C7" s="26" t="s">
        <v>37</v>
      </c>
      <c r="D7" s="25" t="s">
        <v>44</v>
      </c>
      <c r="E7" s="27">
        <v>92</v>
      </c>
      <c r="F7" s="27">
        <v>45</v>
      </c>
      <c r="G7" s="31">
        <f t="shared" si="0"/>
        <v>68.5</v>
      </c>
      <c r="H7" s="28">
        <v>4</v>
      </c>
      <c r="I7" s="28">
        <v>3</v>
      </c>
      <c r="J7" s="9">
        <f t="shared" si="1"/>
        <v>7</v>
      </c>
      <c r="K7" s="39">
        <v>1</v>
      </c>
      <c r="L7" s="39">
        <v>2</v>
      </c>
      <c r="M7" s="39">
        <f t="shared" si="2"/>
        <v>3</v>
      </c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2" customFormat="1" ht="22" customHeight="1" spans="1:16384">
      <c r="A8" s="24">
        <v>5</v>
      </c>
      <c r="B8" s="25" t="s">
        <v>45</v>
      </c>
      <c r="C8" s="26" t="s">
        <v>37</v>
      </c>
      <c r="D8" s="25" t="s">
        <v>46</v>
      </c>
      <c r="E8" s="30">
        <v>100</v>
      </c>
      <c r="F8" s="30">
        <v>5</v>
      </c>
      <c r="G8" s="31">
        <f t="shared" si="0"/>
        <v>52.5</v>
      </c>
      <c r="H8" s="28">
        <v>0</v>
      </c>
      <c r="I8" s="28">
        <v>1</v>
      </c>
      <c r="J8" s="9">
        <f t="shared" si="1"/>
        <v>1</v>
      </c>
      <c r="K8" s="39">
        <v>0</v>
      </c>
      <c r="L8" s="39">
        <v>1</v>
      </c>
      <c r="M8" s="39">
        <f t="shared" si="2"/>
        <v>1</v>
      </c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2" customFormat="1" ht="22" customHeight="1" spans="1:16384">
      <c r="A9" s="29">
        <v>6</v>
      </c>
      <c r="B9" s="25" t="s">
        <v>47</v>
      </c>
      <c r="C9" s="26" t="s">
        <v>37</v>
      </c>
      <c r="D9" s="25" t="s">
        <v>48</v>
      </c>
      <c r="E9" s="27">
        <v>41</v>
      </c>
      <c r="F9" s="32">
        <v>60</v>
      </c>
      <c r="G9" s="31">
        <f t="shared" si="0"/>
        <v>50.5</v>
      </c>
      <c r="H9" s="28">
        <v>2</v>
      </c>
      <c r="I9" s="28">
        <v>6</v>
      </c>
      <c r="J9" s="9">
        <f t="shared" si="1"/>
        <v>8</v>
      </c>
      <c r="K9" s="39">
        <v>1</v>
      </c>
      <c r="L9" s="39">
        <v>2</v>
      </c>
      <c r="M9" s="39">
        <f t="shared" si="2"/>
        <v>3</v>
      </c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2" customFormat="1" ht="22" customHeight="1" spans="1:16384">
      <c r="A10" s="29">
        <v>7</v>
      </c>
      <c r="B10" s="25" t="s">
        <v>49</v>
      </c>
      <c r="C10" s="26" t="s">
        <v>37</v>
      </c>
      <c r="D10" s="25" t="s">
        <v>50</v>
      </c>
      <c r="E10" s="30">
        <v>100</v>
      </c>
      <c r="F10" s="30">
        <v>0</v>
      </c>
      <c r="G10" s="31">
        <f t="shared" si="0"/>
        <v>50</v>
      </c>
      <c r="H10" s="28">
        <v>12</v>
      </c>
      <c r="I10" s="28">
        <v>5</v>
      </c>
      <c r="J10" s="9">
        <f t="shared" si="1"/>
        <v>17</v>
      </c>
      <c r="K10" s="39">
        <v>1</v>
      </c>
      <c r="L10" s="39">
        <v>2</v>
      </c>
      <c r="M10" s="39">
        <f t="shared" si="2"/>
        <v>3</v>
      </c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12" customFormat="1" ht="22" customHeight="1" spans="1:16384">
      <c r="A11" s="24">
        <v>8</v>
      </c>
      <c r="B11" s="33" t="s">
        <v>51</v>
      </c>
      <c r="C11" s="26" t="s">
        <v>37</v>
      </c>
      <c r="D11" s="25" t="s">
        <v>52</v>
      </c>
      <c r="E11" s="30">
        <v>51</v>
      </c>
      <c r="F11" s="30">
        <v>40</v>
      </c>
      <c r="G11" s="31">
        <f t="shared" si="0"/>
        <v>45.5</v>
      </c>
      <c r="H11" s="28">
        <v>0</v>
      </c>
      <c r="I11" s="28">
        <v>1</v>
      </c>
      <c r="J11" s="9">
        <f t="shared" si="1"/>
        <v>1</v>
      </c>
      <c r="K11" s="39">
        <v>0</v>
      </c>
      <c r="L11" s="39">
        <v>1</v>
      </c>
      <c r="M11" s="39">
        <f t="shared" si="2"/>
        <v>1</v>
      </c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2" customFormat="1" ht="22" customHeight="1" spans="1:16384">
      <c r="A12" s="24">
        <v>9</v>
      </c>
      <c r="B12" s="25" t="s">
        <v>53</v>
      </c>
      <c r="C12" s="26" t="s">
        <v>37</v>
      </c>
      <c r="D12" s="25" t="s">
        <v>54</v>
      </c>
      <c r="E12" s="30">
        <v>65</v>
      </c>
      <c r="F12" s="30">
        <v>15</v>
      </c>
      <c r="G12" s="31">
        <f t="shared" si="0"/>
        <v>40</v>
      </c>
      <c r="H12" s="28">
        <v>8</v>
      </c>
      <c r="I12" s="28">
        <v>3</v>
      </c>
      <c r="J12" s="9">
        <f t="shared" si="1"/>
        <v>11</v>
      </c>
      <c r="K12" s="39">
        <v>1</v>
      </c>
      <c r="L12" s="39">
        <v>2</v>
      </c>
      <c r="M12" s="39">
        <f t="shared" si="2"/>
        <v>3</v>
      </c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2" customFormat="1" ht="22" customHeight="1" spans="1:16384">
      <c r="A13" s="29">
        <v>10</v>
      </c>
      <c r="B13" s="25" t="s">
        <v>55</v>
      </c>
      <c r="C13" s="26" t="s">
        <v>37</v>
      </c>
      <c r="D13" s="25" t="s">
        <v>56</v>
      </c>
      <c r="E13" s="30">
        <v>61</v>
      </c>
      <c r="F13" s="30">
        <v>0</v>
      </c>
      <c r="G13" s="31">
        <f t="shared" si="0"/>
        <v>30.5</v>
      </c>
      <c r="H13" s="28">
        <v>3</v>
      </c>
      <c r="I13" s="28">
        <v>2</v>
      </c>
      <c r="J13" s="9">
        <f t="shared" si="1"/>
        <v>5</v>
      </c>
      <c r="K13" s="39">
        <v>1</v>
      </c>
      <c r="L13" s="39">
        <v>1</v>
      </c>
      <c r="M13" s="39">
        <f t="shared" si="2"/>
        <v>2</v>
      </c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2" customFormat="1" ht="22" customHeight="1" spans="1:16384">
      <c r="A14" s="29">
        <v>11</v>
      </c>
      <c r="B14" s="25" t="s">
        <v>57</v>
      </c>
      <c r="C14" s="26" t="s">
        <v>37</v>
      </c>
      <c r="D14" s="25" t="s">
        <v>58</v>
      </c>
      <c r="E14" s="30">
        <v>60</v>
      </c>
      <c r="F14" s="30">
        <v>0</v>
      </c>
      <c r="G14" s="31">
        <f>E14*0.5+F14*0.5</f>
        <v>30</v>
      </c>
      <c r="H14" s="28">
        <v>1</v>
      </c>
      <c r="I14" s="28">
        <v>1</v>
      </c>
      <c r="J14" s="9">
        <f t="shared" si="1"/>
        <v>2</v>
      </c>
      <c r="K14" s="39">
        <v>0</v>
      </c>
      <c r="L14" s="39">
        <v>1</v>
      </c>
      <c r="M14" s="39">
        <f t="shared" si="2"/>
        <v>1</v>
      </c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2" customFormat="1" ht="22" customHeight="1" spans="1:16384">
      <c r="A15" s="24">
        <v>12</v>
      </c>
      <c r="B15" s="25" t="s">
        <v>59</v>
      </c>
      <c r="C15" s="26" t="s">
        <v>37</v>
      </c>
      <c r="D15" s="25" t="s">
        <v>60</v>
      </c>
      <c r="E15" s="30">
        <v>55</v>
      </c>
      <c r="F15" s="30">
        <v>0</v>
      </c>
      <c r="G15" s="31">
        <f t="shared" ref="G15:G26" si="3">+E15*0.5+F15*0.5</f>
        <v>27.5</v>
      </c>
      <c r="H15" s="28">
        <v>0</v>
      </c>
      <c r="I15" s="28">
        <v>1</v>
      </c>
      <c r="J15" s="9">
        <f t="shared" si="1"/>
        <v>1</v>
      </c>
      <c r="K15" s="39">
        <v>0</v>
      </c>
      <c r="L15" s="39">
        <v>1</v>
      </c>
      <c r="M15" s="39">
        <f t="shared" si="2"/>
        <v>1</v>
      </c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2" customFormat="1" ht="22" customHeight="1" spans="1:16384">
      <c r="A16" s="24">
        <v>13</v>
      </c>
      <c r="B16" s="25" t="s">
        <v>61</v>
      </c>
      <c r="C16" s="26" t="s">
        <v>37</v>
      </c>
      <c r="D16" s="25" t="s">
        <v>62</v>
      </c>
      <c r="E16" s="30">
        <v>49</v>
      </c>
      <c r="F16" s="30">
        <v>5</v>
      </c>
      <c r="G16" s="31">
        <f t="shared" si="3"/>
        <v>27</v>
      </c>
      <c r="H16" s="28">
        <v>35</v>
      </c>
      <c r="I16" s="28">
        <v>3</v>
      </c>
      <c r="J16" s="9">
        <f t="shared" si="1"/>
        <v>38</v>
      </c>
      <c r="K16" s="39">
        <v>0</v>
      </c>
      <c r="L16" s="39">
        <v>2</v>
      </c>
      <c r="M16" s="39">
        <f t="shared" si="2"/>
        <v>2</v>
      </c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2" customFormat="1" ht="22" customHeight="1" spans="1:16384">
      <c r="A17" s="29">
        <v>14</v>
      </c>
      <c r="B17" s="25" t="s">
        <v>63</v>
      </c>
      <c r="C17" s="26" t="s">
        <v>37</v>
      </c>
      <c r="D17" s="25" t="s">
        <v>64</v>
      </c>
      <c r="E17" s="30">
        <v>48</v>
      </c>
      <c r="F17" s="30">
        <v>5</v>
      </c>
      <c r="G17" s="31">
        <f t="shared" si="3"/>
        <v>26.5</v>
      </c>
      <c r="H17" s="28">
        <v>3</v>
      </c>
      <c r="I17" s="28">
        <v>3</v>
      </c>
      <c r="J17" s="9">
        <f t="shared" si="1"/>
        <v>6</v>
      </c>
      <c r="K17" s="40">
        <v>0</v>
      </c>
      <c r="L17" s="40">
        <v>2</v>
      </c>
      <c r="M17" s="40">
        <f t="shared" si="2"/>
        <v>2</v>
      </c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2" customFormat="1" ht="22" customHeight="1" spans="1:16384">
      <c r="A18" s="29">
        <v>15</v>
      </c>
      <c r="B18" s="25" t="s">
        <v>65</v>
      </c>
      <c r="C18" s="26" t="s">
        <v>37</v>
      </c>
      <c r="D18" s="25" t="s">
        <v>66</v>
      </c>
      <c r="E18" s="30">
        <v>48</v>
      </c>
      <c r="F18" s="30">
        <v>0</v>
      </c>
      <c r="G18" s="31">
        <f t="shared" si="3"/>
        <v>24</v>
      </c>
      <c r="H18" s="28">
        <v>3</v>
      </c>
      <c r="I18" s="28">
        <v>0</v>
      </c>
      <c r="J18" s="9">
        <f t="shared" si="1"/>
        <v>3</v>
      </c>
      <c r="K18" s="41">
        <v>0</v>
      </c>
      <c r="L18" s="41">
        <v>0</v>
      </c>
      <c r="M18" s="41">
        <f t="shared" si="2"/>
        <v>0</v>
      </c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2" customFormat="1" ht="22" customHeight="1" spans="1:16384">
      <c r="A19" s="24">
        <v>16</v>
      </c>
      <c r="B19" s="25" t="s">
        <v>67</v>
      </c>
      <c r="C19" s="26" t="s">
        <v>37</v>
      </c>
      <c r="D19" s="34" t="s">
        <v>68</v>
      </c>
      <c r="E19" s="30">
        <v>42</v>
      </c>
      <c r="F19" s="30">
        <v>5</v>
      </c>
      <c r="G19" s="31">
        <f t="shared" si="3"/>
        <v>23.5</v>
      </c>
      <c r="H19" s="28">
        <v>2</v>
      </c>
      <c r="I19" s="28">
        <v>2</v>
      </c>
      <c r="J19" s="9">
        <f t="shared" si="1"/>
        <v>4</v>
      </c>
      <c r="K19" s="41">
        <v>0</v>
      </c>
      <c r="L19" s="41">
        <v>1</v>
      </c>
      <c r="M19" s="41">
        <f t="shared" si="2"/>
        <v>1</v>
      </c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2" customFormat="1" ht="27" spans="1:16384">
      <c r="A20" s="24">
        <v>17</v>
      </c>
      <c r="B20" s="25" t="s">
        <v>69</v>
      </c>
      <c r="C20" s="26" t="s">
        <v>37</v>
      </c>
      <c r="D20" s="25" t="s">
        <v>70</v>
      </c>
      <c r="E20" s="30">
        <v>47</v>
      </c>
      <c r="F20" s="30">
        <v>0</v>
      </c>
      <c r="G20" s="31">
        <f t="shared" si="3"/>
        <v>23.5</v>
      </c>
      <c r="H20" s="28">
        <v>5</v>
      </c>
      <c r="I20" s="28">
        <v>6</v>
      </c>
      <c r="J20" s="9">
        <f t="shared" si="1"/>
        <v>11</v>
      </c>
      <c r="K20" s="41">
        <v>0</v>
      </c>
      <c r="L20" s="41">
        <v>2</v>
      </c>
      <c r="M20" s="41">
        <f t="shared" si="2"/>
        <v>2</v>
      </c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2" customFormat="1" ht="22" customHeight="1" spans="1:16384">
      <c r="A21" s="29">
        <v>18</v>
      </c>
      <c r="B21" s="25" t="s">
        <v>71</v>
      </c>
      <c r="C21" s="26" t="s">
        <v>37</v>
      </c>
      <c r="D21" s="25" t="s">
        <v>72</v>
      </c>
      <c r="E21" s="30">
        <v>30</v>
      </c>
      <c r="F21" s="30">
        <v>15</v>
      </c>
      <c r="G21" s="31">
        <f t="shared" si="3"/>
        <v>22.5</v>
      </c>
      <c r="H21" s="28">
        <v>2</v>
      </c>
      <c r="I21" s="28">
        <v>0</v>
      </c>
      <c r="J21" s="9">
        <f t="shared" si="1"/>
        <v>2</v>
      </c>
      <c r="K21" s="41">
        <v>0</v>
      </c>
      <c r="L21" s="41">
        <v>0</v>
      </c>
      <c r="M21" s="41">
        <f t="shared" si="2"/>
        <v>0</v>
      </c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2" customFormat="1" ht="22" customHeight="1" spans="1:16384">
      <c r="A22" s="29">
        <v>19</v>
      </c>
      <c r="B22" s="25" t="s">
        <v>73</v>
      </c>
      <c r="C22" s="26" t="s">
        <v>37</v>
      </c>
      <c r="D22" s="25" t="s">
        <v>74</v>
      </c>
      <c r="E22" s="30">
        <v>30</v>
      </c>
      <c r="F22" s="30">
        <v>5</v>
      </c>
      <c r="G22" s="31">
        <f t="shared" si="3"/>
        <v>17.5</v>
      </c>
      <c r="H22" s="28">
        <v>1</v>
      </c>
      <c r="I22" s="28">
        <v>1</v>
      </c>
      <c r="J22" s="9">
        <f t="shared" si="1"/>
        <v>2</v>
      </c>
      <c r="K22" s="41">
        <v>0</v>
      </c>
      <c r="L22" s="41">
        <v>1</v>
      </c>
      <c r="M22" s="41">
        <f t="shared" si="2"/>
        <v>1</v>
      </c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2" customFormat="1" ht="22" customHeight="1" spans="1:16384">
      <c r="A23" s="24">
        <v>20</v>
      </c>
      <c r="B23" s="25" t="s">
        <v>75</v>
      </c>
      <c r="C23" s="26" t="s">
        <v>37</v>
      </c>
      <c r="D23" s="25" t="s">
        <v>76</v>
      </c>
      <c r="E23" s="30">
        <v>34</v>
      </c>
      <c r="F23" s="30">
        <v>0</v>
      </c>
      <c r="G23" s="31">
        <f t="shared" si="3"/>
        <v>17</v>
      </c>
      <c r="H23" s="28">
        <v>5</v>
      </c>
      <c r="I23" s="28">
        <v>3</v>
      </c>
      <c r="J23" s="9">
        <f t="shared" si="1"/>
        <v>8</v>
      </c>
      <c r="K23" s="41">
        <v>0</v>
      </c>
      <c r="L23" s="41">
        <v>1</v>
      </c>
      <c r="M23" s="41">
        <f t="shared" si="2"/>
        <v>1</v>
      </c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2" customFormat="1" ht="22" customHeight="1" spans="1:16384">
      <c r="A24" s="24">
        <v>21</v>
      </c>
      <c r="B24" s="26" t="s">
        <v>77</v>
      </c>
      <c r="C24" s="26" t="s">
        <v>37</v>
      </c>
      <c r="D24" s="25" t="s">
        <v>78</v>
      </c>
      <c r="E24" s="30">
        <v>30</v>
      </c>
      <c r="F24" s="30">
        <v>0</v>
      </c>
      <c r="G24" s="31">
        <f t="shared" si="3"/>
        <v>15</v>
      </c>
      <c r="H24" s="28">
        <v>0</v>
      </c>
      <c r="I24" s="28">
        <v>1</v>
      </c>
      <c r="J24" s="9">
        <f t="shared" si="1"/>
        <v>1</v>
      </c>
      <c r="K24" s="41">
        <v>0</v>
      </c>
      <c r="L24" s="41">
        <v>1</v>
      </c>
      <c r="M24" s="41">
        <f t="shared" si="2"/>
        <v>1</v>
      </c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2" customFormat="1" ht="22" customHeight="1" spans="1:16384">
      <c r="A25" s="29">
        <v>22</v>
      </c>
      <c r="B25" s="35" t="s">
        <v>79</v>
      </c>
      <c r="C25" s="26" t="s">
        <v>37</v>
      </c>
      <c r="D25" s="25" t="s">
        <v>80</v>
      </c>
      <c r="E25" s="30">
        <v>30</v>
      </c>
      <c r="F25" s="30">
        <v>0</v>
      </c>
      <c r="G25" s="31">
        <f t="shared" si="3"/>
        <v>15</v>
      </c>
      <c r="H25" s="28">
        <v>0</v>
      </c>
      <c r="I25" s="28">
        <v>1</v>
      </c>
      <c r="J25" s="9">
        <f t="shared" si="1"/>
        <v>1</v>
      </c>
      <c r="K25" s="41">
        <v>0</v>
      </c>
      <c r="L25" s="41">
        <v>1</v>
      </c>
      <c r="M25" s="41">
        <f t="shared" si="2"/>
        <v>1</v>
      </c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2" customFormat="1" ht="22" customHeight="1" spans="1:16384">
      <c r="A26" s="24">
        <v>23</v>
      </c>
      <c r="B26" s="35" t="s">
        <v>81</v>
      </c>
      <c r="C26" s="26" t="s">
        <v>37</v>
      </c>
      <c r="D26" s="25" t="s">
        <v>82</v>
      </c>
      <c r="E26" s="36">
        <v>17</v>
      </c>
      <c r="F26" s="36">
        <v>0</v>
      </c>
      <c r="G26" s="37">
        <f t="shared" si="3"/>
        <v>8.5</v>
      </c>
      <c r="H26" s="28">
        <v>2</v>
      </c>
      <c r="I26" s="28">
        <v>0</v>
      </c>
      <c r="J26" s="9">
        <f t="shared" si="1"/>
        <v>2</v>
      </c>
      <c r="K26" s="41">
        <v>0</v>
      </c>
      <c r="L26" s="41">
        <v>0</v>
      </c>
      <c r="M26" s="41">
        <f t="shared" si="2"/>
        <v>0</v>
      </c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10">
    <mergeCell ref="A1:M1"/>
    <mergeCell ref="H2:J2"/>
    <mergeCell ref="K2:M2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3" topLeftCell="A4" activePane="bottomLeft" state="frozen"/>
      <selection/>
      <selection pane="bottomLeft" activeCell="A1" sqref="A1:I1"/>
    </sheetView>
  </sheetViews>
  <sheetFormatPr defaultColWidth="9" defaultRowHeight="13.5"/>
  <cols>
    <col min="1" max="1" width="5.875" customWidth="1"/>
    <col min="2" max="2" width="13.125" customWidth="1"/>
    <col min="3" max="3" width="40.375" style="3" customWidth="1"/>
    <col min="4" max="6" width="10.375" customWidth="1"/>
    <col min="7" max="8" width="9.625" customWidth="1"/>
    <col min="9" max="9" width="10.875" customWidth="1"/>
  </cols>
  <sheetData>
    <row r="1" ht="35" customHeight="1" spans="1:9">
      <c r="A1" s="4" t="s">
        <v>83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6" t="s">
        <v>84</v>
      </c>
      <c r="C2" s="5" t="s">
        <v>4</v>
      </c>
      <c r="D2" s="7" t="s">
        <v>9</v>
      </c>
      <c r="E2" s="7"/>
      <c r="F2" s="7"/>
      <c r="G2" s="7" t="s">
        <v>10</v>
      </c>
      <c r="H2" s="7"/>
      <c r="I2" s="7"/>
    </row>
    <row r="3" s="1" customFormat="1" ht="26" customHeight="1" spans="1:9">
      <c r="A3" s="5"/>
      <c r="B3" s="8"/>
      <c r="C3" s="5"/>
      <c r="D3" s="7" t="s">
        <v>11</v>
      </c>
      <c r="E3" s="7" t="s">
        <v>12</v>
      </c>
      <c r="F3" s="7" t="s">
        <v>13</v>
      </c>
      <c r="G3" s="7" t="s">
        <v>11</v>
      </c>
      <c r="H3" s="7" t="s">
        <v>12</v>
      </c>
      <c r="I3" s="7" t="s">
        <v>13</v>
      </c>
    </row>
    <row r="4" s="2" customFormat="1" ht="22" customHeight="1" spans="1:9">
      <c r="A4" s="9">
        <v>1</v>
      </c>
      <c r="B4" s="10" t="s">
        <v>85</v>
      </c>
      <c r="C4" s="11" t="s">
        <v>86</v>
      </c>
      <c r="D4" s="9">
        <v>0</v>
      </c>
      <c r="E4" s="9">
        <v>2</v>
      </c>
      <c r="F4" s="9">
        <f t="shared" ref="F4:F25" si="0">SUM(D4:E4)</f>
        <v>2</v>
      </c>
      <c r="G4" s="9">
        <v>0</v>
      </c>
      <c r="H4" s="9">
        <v>1</v>
      </c>
      <c r="I4" s="9">
        <f>+G4+H4</f>
        <v>1</v>
      </c>
    </row>
    <row r="5" s="2" customFormat="1" ht="22" customHeight="1" spans="1:9">
      <c r="A5" s="9">
        <v>2</v>
      </c>
      <c r="B5" s="10" t="s">
        <v>87</v>
      </c>
      <c r="C5" s="11" t="s">
        <v>88</v>
      </c>
      <c r="D5" s="9">
        <v>4</v>
      </c>
      <c r="E5" s="9">
        <v>4</v>
      </c>
      <c r="F5" s="9">
        <f t="shared" si="0"/>
        <v>8</v>
      </c>
      <c r="G5" s="9">
        <v>1</v>
      </c>
      <c r="H5" s="9">
        <v>1</v>
      </c>
      <c r="I5" s="9">
        <f t="shared" ref="I5:I25" si="1">+G5+H5</f>
        <v>2</v>
      </c>
    </row>
    <row r="6" s="2" customFormat="1" ht="22" customHeight="1" spans="1:9">
      <c r="A6" s="9">
        <v>3</v>
      </c>
      <c r="B6" s="10">
        <v>20181030</v>
      </c>
      <c r="C6" s="11" t="s">
        <v>44</v>
      </c>
      <c r="D6" s="9">
        <v>0</v>
      </c>
      <c r="E6" s="9">
        <v>1</v>
      </c>
      <c r="F6" s="9">
        <f t="shared" si="0"/>
        <v>1</v>
      </c>
      <c r="G6" s="9">
        <v>0</v>
      </c>
      <c r="H6" s="9">
        <v>1</v>
      </c>
      <c r="I6" s="9">
        <f t="shared" si="1"/>
        <v>1</v>
      </c>
    </row>
    <row r="7" s="2" customFormat="1" ht="22" customHeight="1" spans="1:9">
      <c r="A7" s="9">
        <v>4</v>
      </c>
      <c r="B7" s="10" t="s">
        <v>89</v>
      </c>
      <c r="C7" s="11" t="s">
        <v>90</v>
      </c>
      <c r="D7" s="9">
        <v>1</v>
      </c>
      <c r="E7" s="9">
        <v>1</v>
      </c>
      <c r="F7" s="9">
        <f t="shared" si="0"/>
        <v>2</v>
      </c>
      <c r="G7" s="9">
        <v>1</v>
      </c>
      <c r="H7" s="9">
        <v>1</v>
      </c>
      <c r="I7" s="9">
        <f t="shared" si="1"/>
        <v>2</v>
      </c>
    </row>
    <row r="8" s="2" customFormat="1" ht="22" customHeight="1" spans="1:9">
      <c r="A8" s="9">
        <v>5</v>
      </c>
      <c r="B8" s="10">
        <v>20190306</v>
      </c>
      <c r="C8" s="11" t="s">
        <v>91</v>
      </c>
      <c r="D8" s="9">
        <v>0</v>
      </c>
      <c r="E8" s="9">
        <v>2</v>
      </c>
      <c r="F8" s="9">
        <f t="shared" si="0"/>
        <v>2</v>
      </c>
      <c r="G8" s="9">
        <v>0</v>
      </c>
      <c r="H8" s="9">
        <v>1</v>
      </c>
      <c r="I8" s="9">
        <f t="shared" si="1"/>
        <v>1</v>
      </c>
    </row>
    <row r="9" s="2" customFormat="1" ht="22" customHeight="1" spans="1:9">
      <c r="A9" s="9">
        <v>6</v>
      </c>
      <c r="B9" s="10">
        <v>20190311</v>
      </c>
      <c r="C9" s="11" t="s">
        <v>92</v>
      </c>
      <c r="D9" s="9">
        <v>0</v>
      </c>
      <c r="E9" s="9">
        <v>2</v>
      </c>
      <c r="F9" s="9">
        <f t="shared" si="0"/>
        <v>2</v>
      </c>
      <c r="G9" s="9">
        <v>0</v>
      </c>
      <c r="H9" s="9">
        <v>1</v>
      </c>
      <c r="I9" s="9">
        <f t="shared" si="1"/>
        <v>1</v>
      </c>
    </row>
    <row r="10" s="2" customFormat="1" ht="22" customHeight="1" spans="1:9">
      <c r="A10" s="9">
        <v>7</v>
      </c>
      <c r="B10" s="10" t="s">
        <v>93</v>
      </c>
      <c r="C10" s="11" t="s">
        <v>94</v>
      </c>
      <c r="D10" s="9">
        <v>0</v>
      </c>
      <c r="E10" s="9">
        <v>2</v>
      </c>
      <c r="F10" s="9">
        <f t="shared" si="0"/>
        <v>2</v>
      </c>
      <c r="G10" s="9">
        <v>0</v>
      </c>
      <c r="H10" s="9">
        <v>1</v>
      </c>
      <c r="I10" s="9">
        <f t="shared" si="1"/>
        <v>1</v>
      </c>
    </row>
    <row r="11" s="2" customFormat="1" ht="22" customHeight="1" spans="1:9">
      <c r="A11" s="9">
        <v>8</v>
      </c>
      <c r="B11" s="10" t="s">
        <v>95</v>
      </c>
      <c r="C11" s="11" t="s">
        <v>96</v>
      </c>
      <c r="D11" s="9">
        <v>2</v>
      </c>
      <c r="E11" s="9">
        <v>0</v>
      </c>
      <c r="F11" s="9">
        <f t="shared" si="0"/>
        <v>2</v>
      </c>
      <c r="G11" s="9">
        <v>1</v>
      </c>
      <c r="H11" s="9">
        <v>0</v>
      </c>
      <c r="I11" s="9">
        <f t="shared" si="1"/>
        <v>1</v>
      </c>
    </row>
    <row r="12" s="2" customFormat="1" ht="22" customHeight="1" spans="1:9">
      <c r="A12" s="9">
        <v>9</v>
      </c>
      <c r="B12" s="10">
        <v>20190726</v>
      </c>
      <c r="C12" s="11" t="s">
        <v>97</v>
      </c>
      <c r="D12" s="9">
        <v>5</v>
      </c>
      <c r="E12" s="9">
        <v>5</v>
      </c>
      <c r="F12" s="9">
        <f t="shared" si="0"/>
        <v>10</v>
      </c>
      <c r="G12" s="9">
        <v>1</v>
      </c>
      <c r="H12" s="9">
        <v>2</v>
      </c>
      <c r="I12" s="9">
        <f t="shared" si="1"/>
        <v>3</v>
      </c>
    </row>
    <row r="13" s="2" customFormat="1" ht="22" customHeight="1" spans="1:9">
      <c r="A13" s="9">
        <v>10</v>
      </c>
      <c r="B13" s="10">
        <v>20191014</v>
      </c>
      <c r="C13" s="11" t="s">
        <v>98</v>
      </c>
      <c r="D13" s="9">
        <v>2</v>
      </c>
      <c r="E13" s="9">
        <v>0</v>
      </c>
      <c r="F13" s="9">
        <f t="shared" si="0"/>
        <v>2</v>
      </c>
      <c r="G13" s="9">
        <v>0</v>
      </c>
      <c r="H13" s="9">
        <v>0</v>
      </c>
      <c r="I13" s="9">
        <f t="shared" si="1"/>
        <v>0</v>
      </c>
    </row>
    <row r="14" s="2" customFormat="1" ht="22" customHeight="1" spans="1:9">
      <c r="A14" s="9">
        <v>11</v>
      </c>
      <c r="B14" s="10">
        <v>20191018</v>
      </c>
      <c r="C14" s="11" t="s">
        <v>99</v>
      </c>
      <c r="D14" s="9">
        <v>2</v>
      </c>
      <c r="E14" s="9">
        <v>4</v>
      </c>
      <c r="F14" s="9">
        <f t="shared" si="0"/>
        <v>6</v>
      </c>
      <c r="G14" s="9">
        <v>0</v>
      </c>
      <c r="H14" s="9">
        <v>1</v>
      </c>
      <c r="I14" s="9">
        <f t="shared" si="1"/>
        <v>1</v>
      </c>
    </row>
    <row r="15" s="2" customFormat="1" ht="22" customHeight="1" spans="1:9">
      <c r="A15" s="9">
        <v>12</v>
      </c>
      <c r="B15" s="10">
        <v>20191126</v>
      </c>
      <c r="C15" s="11" t="s">
        <v>100</v>
      </c>
      <c r="D15" s="9">
        <v>1</v>
      </c>
      <c r="E15" s="9">
        <v>1</v>
      </c>
      <c r="F15" s="9">
        <f t="shared" si="0"/>
        <v>2</v>
      </c>
      <c r="G15" s="9">
        <v>0</v>
      </c>
      <c r="H15" s="9">
        <v>1</v>
      </c>
      <c r="I15" s="9">
        <f t="shared" si="1"/>
        <v>1</v>
      </c>
    </row>
    <row r="16" s="2" customFormat="1" ht="22" customHeight="1" spans="1:9">
      <c r="A16" s="9">
        <v>13</v>
      </c>
      <c r="B16" s="10">
        <v>20191202</v>
      </c>
      <c r="C16" s="11" t="s">
        <v>101</v>
      </c>
      <c r="D16" s="9">
        <v>0</v>
      </c>
      <c r="E16" s="9">
        <v>1</v>
      </c>
      <c r="F16" s="9">
        <f t="shared" si="0"/>
        <v>1</v>
      </c>
      <c r="G16" s="9">
        <v>0</v>
      </c>
      <c r="H16" s="9">
        <v>1</v>
      </c>
      <c r="I16" s="9">
        <f t="shared" si="1"/>
        <v>1</v>
      </c>
    </row>
    <row r="17" s="2" customFormat="1" ht="22" customHeight="1" spans="1:9">
      <c r="A17" s="9">
        <v>14</v>
      </c>
      <c r="B17" s="10">
        <v>20191225</v>
      </c>
      <c r="C17" s="11" t="s">
        <v>102</v>
      </c>
      <c r="D17" s="9">
        <v>1</v>
      </c>
      <c r="E17" s="9">
        <v>1</v>
      </c>
      <c r="F17" s="9">
        <f t="shared" si="0"/>
        <v>2</v>
      </c>
      <c r="G17" s="9">
        <v>0</v>
      </c>
      <c r="H17" s="9">
        <v>1</v>
      </c>
      <c r="I17" s="9">
        <f t="shared" si="1"/>
        <v>1</v>
      </c>
    </row>
    <row r="18" s="2" customFormat="1" ht="22" customHeight="1" spans="1:9">
      <c r="A18" s="9">
        <v>15</v>
      </c>
      <c r="B18" s="10">
        <v>20191225</v>
      </c>
      <c r="C18" s="11" t="s">
        <v>103</v>
      </c>
      <c r="D18" s="9">
        <v>1</v>
      </c>
      <c r="E18" s="9">
        <v>1</v>
      </c>
      <c r="F18" s="9">
        <f t="shared" si="0"/>
        <v>2</v>
      </c>
      <c r="G18" s="9">
        <v>0</v>
      </c>
      <c r="H18" s="9">
        <v>1</v>
      </c>
      <c r="I18" s="9">
        <f t="shared" si="1"/>
        <v>1</v>
      </c>
    </row>
    <row r="19" s="2" customFormat="1" ht="22" customHeight="1" spans="1:9">
      <c r="A19" s="9">
        <v>16</v>
      </c>
      <c r="B19" s="10">
        <v>20191225</v>
      </c>
      <c r="C19" s="11" t="s">
        <v>104</v>
      </c>
      <c r="D19" s="9">
        <v>1</v>
      </c>
      <c r="E19" s="9">
        <v>1</v>
      </c>
      <c r="F19" s="9">
        <f t="shared" si="0"/>
        <v>2</v>
      </c>
      <c r="G19" s="9">
        <v>0</v>
      </c>
      <c r="H19" s="9">
        <v>1</v>
      </c>
      <c r="I19" s="9">
        <f t="shared" si="1"/>
        <v>1</v>
      </c>
    </row>
    <row r="20" s="2" customFormat="1" ht="22" customHeight="1" spans="1:9">
      <c r="A20" s="9">
        <v>17</v>
      </c>
      <c r="B20" s="10">
        <v>20191225</v>
      </c>
      <c r="C20" s="11" t="s">
        <v>105</v>
      </c>
      <c r="D20" s="9">
        <v>2</v>
      </c>
      <c r="E20" s="9">
        <v>0</v>
      </c>
      <c r="F20" s="9">
        <f t="shared" si="0"/>
        <v>2</v>
      </c>
      <c r="G20" s="9">
        <v>0</v>
      </c>
      <c r="H20" s="9">
        <v>0</v>
      </c>
      <c r="I20" s="9">
        <f t="shared" si="1"/>
        <v>0</v>
      </c>
    </row>
    <row r="21" s="2" customFormat="1" ht="22" customHeight="1" spans="1:9">
      <c r="A21" s="9">
        <v>18</v>
      </c>
      <c r="B21" s="10">
        <v>20191225</v>
      </c>
      <c r="C21" s="11" t="s">
        <v>106</v>
      </c>
      <c r="D21" s="9">
        <v>2</v>
      </c>
      <c r="E21" s="9">
        <v>0</v>
      </c>
      <c r="F21" s="9">
        <f t="shared" si="0"/>
        <v>2</v>
      </c>
      <c r="G21" s="9">
        <v>0</v>
      </c>
      <c r="H21" s="9">
        <v>0</v>
      </c>
      <c r="I21" s="9">
        <f t="shared" si="1"/>
        <v>0</v>
      </c>
    </row>
    <row r="22" s="2" customFormat="1" ht="22" customHeight="1" spans="1:9">
      <c r="A22" s="9">
        <v>19</v>
      </c>
      <c r="B22" s="10">
        <v>20191225</v>
      </c>
      <c r="C22" s="11" t="s">
        <v>107</v>
      </c>
      <c r="D22" s="9">
        <v>1</v>
      </c>
      <c r="E22" s="9">
        <v>1</v>
      </c>
      <c r="F22" s="9">
        <f t="shared" si="0"/>
        <v>2</v>
      </c>
      <c r="G22" s="9">
        <v>0</v>
      </c>
      <c r="H22" s="9">
        <v>1</v>
      </c>
      <c r="I22" s="9">
        <f t="shared" si="1"/>
        <v>1</v>
      </c>
    </row>
    <row r="23" s="2" customFormat="1" ht="22" customHeight="1" spans="1:9">
      <c r="A23" s="9">
        <v>20</v>
      </c>
      <c r="B23" s="10">
        <v>20191226</v>
      </c>
      <c r="C23" s="11" t="s">
        <v>108</v>
      </c>
      <c r="D23" s="9">
        <v>2</v>
      </c>
      <c r="E23" s="9">
        <v>0</v>
      </c>
      <c r="F23" s="9">
        <f t="shared" si="0"/>
        <v>2</v>
      </c>
      <c r="G23" s="9">
        <v>0</v>
      </c>
      <c r="H23" s="9">
        <v>0</v>
      </c>
      <c r="I23" s="9">
        <f t="shared" si="1"/>
        <v>0</v>
      </c>
    </row>
    <row r="24" s="2" customFormat="1" ht="22" customHeight="1" spans="1:9">
      <c r="A24" s="9">
        <v>21</v>
      </c>
      <c r="B24" s="10">
        <v>20200107</v>
      </c>
      <c r="C24" s="11" t="s">
        <v>109</v>
      </c>
      <c r="D24" s="9">
        <v>0</v>
      </c>
      <c r="E24" s="9">
        <v>2</v>
      </c>
      <c r="F24" s="9">
        <f t="shared" si="0"/>
        <v>2</v>
      </c>
      <c r="G24" s="9">
        <v>0</v>
      </c>
      <c r="H24" s="9">
        <v>1</v>
      </c>
      <c r="I24" s="9">
        <f t="shared" si="1"/>
        <v>1</v>
      </c>
    </row>
  </sheetData>
  <sortState ref="A4:I25">
    <sortCondition ref="B4:B25"/>
  </sortState>
  <mergeCells count="6">
    <mergeCell ref="A1:I1"/>
    <mergeCell ref="D2:F2"/>
    <mergeCell ref="G2:I2"/>
    <mergeCell ref="A2:A3"/>
    <mergeCell ref="B2:B3"/>
    <mergeCell ref="C2:C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I类企（事）业单位</vt:lpstr>
      <vt:lpstr>II类企（事）业单位</vt:lpstr>
      <vt:lpstr>III类企（事）业单位</vt:lpstr>
      <vt:lpstr>招商引资重点企（事）业单位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焦伟娅</dc:creator>
  <cp:lastModifiedBy>林亚英</cp:lastModifiedBy>
  <dcterms:created xsi:type="dcterms:W3CDTF">2016-12-06T01:28:00Z</dcterms:created>
  <cp:lastPrinted>2016-12-06T06:18:00Z</cp:lastPrinted>
  <dcterms:modified xsi:type="dcterms:W3CDTF">2020-03-26T08:31:22Z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