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3050"/>
  </bookViews>
  <sheets>
    <sheet name="表一" sheetId="18" r:id="rId1"/>
    <sheet name="表二" sheetId="23" r:id="rId2"/>
    <sheet name="表三" sheetId="24" r:id="rId3"/>
  </sheets>
  <definedNames>
    <definedName name="_xlnm.Print_Titles" localSheetId="1">表二!$1:$5</definedName>
    <definedName name="_xlnm.Print_Titles" localSheetId="0">表一!$1:$6</definedName>
    <definedName name="地区名称" localSheetId="1">#REF!</definedName>
    <definedName name="地区名称">#REF!</definedName>
  </definedNames>
  <calcPr calcId="144525" concurrentCalc="0" fullCalcOnLoad="1"/>
</workbook>
</file>

<file path=xl/sharedStrings.xml><?xml version="1.0" encoding="utf-8"?>
<sst xmlns="http://schemas.openxmlformats.org/spreadsheetml/2006/main" count="85">
  <si>
    <t>坪山区2018年一般公共财政预算收支平衡表</t>
  </si>
  <si>
    <t>单位：万元</t>
  </si>
  <si>
    <t>收入</t>
  </si>
  <si>
    <r>
      <t>支</t>
    </r>
    <r>
      <rPr>
        <b/>
        <sz val="14"/>
        <rFont val="宋体"/>
        <charset val="134"/>
      </rPr>
      <t>出</t>
    </r>
  </si>
  <si>
    <r>
      <t>项</t>
    </r>
    <r>
      <rPr>
        <b/>
        <sz val="12"/>
        <rFont val="宋体"/>
        <charset val="134"/>
      </rPr>
      <t>目</t>
    </r>
  </si>
  <si>
    <t>2018年预算数
A</t>
  </si>
  <si>
    <t>调整数
B</t>
  </si>
  <si>
    <t>2018年
预算调整数
A+B</t>
  </si>
  <si>
    <t>2018年预算调整数为
2018年预算数%
（A+B)/A</t>
  </si>
  <si>
    <t>本级收入合计</t>
  </si>
  <si>
    <t>本级支出合计</t>
  </si>
  <si>
    <t>其中：（此处填列有变动的收入科目）</t>
  </si>
  <si>
    <t>(调整科目如下)</t>
  </si>
  <si>
    <t>其他支出</t>
  </si>
  <si>
    <t xml:space="preserve">  其他支出</t>
  </si>
  <si>
    <t>转移性收入</t>
  </si>
  <si>
    <t>转移性支出</t>
  </si>
  <si>
    <t xml:space="preserve">  上级补助收入</t>
  </si>
  <si>
    <t xml:space="preserve">  上解上级支出</t>
  </si>
  <si>
    <t xml:space="preserve">  地方政府债券收入</t>
  </si>
  <si>
    <t xml:space="preserve">  补助下级支出</t>
  </si>
  <si>
    <t xml:space="preserve">  下级上解收入</t>
  </si>
  <si>
    <t xml:space="preserve">  调出资金</t>
  </si>
  <si>
    <t xml:space="preserve">  上年结余收入</t>
  </si>
  <si>
    <t xml:space="preserve">  年终结余</t>
  </si>
  <si>
    <t xml:space="preserve">    上年结转</t>
  </si>
  <si>
    <t xml:space="preserve">    结转</t>
  </si>
  <si>
    <t xml:space="preserve">    净结余</t>
  </si>
  <si>
    <t xml:space="preserve">  调入资金</t>
  </si>
  <si>
    <t xml:space="preserve">  地方政府债券还本支出</t>
  </si>
  <si>
    <t xml:space="preserve">  转贷地方政府债券收入</t>
  </si>
  <si>
    <t xml:space="preserve">  转贷地方政府债券支出</t>
  </si>
  <si>
    <t xml:space="preserve">  接受其他地区援助收入</t>
  </si>
  <si>
    <t xml:space="preserve">  援助其他地区支出</t>
  </si>
  <si>
    <t>收入总计</t>
  </si>
  <si>
    <t>支出总计</t>
  </si>
  <si>
    <t xml:space="preserve"> </t>
  </si>
  <si>
    <t>坪山区2018年政府性基金预算收支平衡表</t>
  </si>
  <si>
    <t>支出</t>
  </si>
  <si>
    <t>项目</t>
  </si>
  <si>
    <r>
      <t>2</t>
    </r>
    <r>
      <rPr>
        <b/>
        <sz val="11"/>
        <rFont val="宋体"/>
        <charset val="134"/>
      </rPr>
      <t>018</t>
    </r>
    <r>
      <rPr>
        <b/>
        <sz val="11"/>
        <rFont val="宋体"/>
        <charset val="134"/>
      </rPr>
      <t>年预算数
A</t>
    </r>
  </si>
  <si>
    <r>
      <t>2</t>
    </r>
    <r>
      <rPr>
        <b/>
        <sz val="11"/>
        <rFont val="宋体"/>
        <charset val="134"/>
      </rPr>
      <t>018</t>
    </r>
    <r>
      <rPr>
        <b/>
        <sz val="11"/>
        <rFont val="宋体"/>
        <charset val="134"/>
      </rPr>
      <t>年
预算调整数
A+B</t>
    </r>
  </si>
  <si>
    <r>
      <t>2</t>
    </r>
    <r>
      <rPr>
        <b/>
        <sz val="11"/>
        <rFont val="宋体"/>
        <charset val="134"/>
      </rPr>
      <t>018</t>
    </r>
    <r>
      <rPr>
        <b/>
        <sz val="11"/>
        <rFont val="宋体"/>
        <charset val="134"/>
      </rPr>
      <t xml:space="preserve">年预算调整数为
</t>
    </r>
    <r>
      <rPr>
        <b/>
        <sz val="11"/>
        <rFont val="宋体"/>
        <charset val="134"/>
      </rPr>
      <t>2018</t>
    </r>
    <r>
      <rPr>
        <b/>
        <sz val="11"/>
        <rFont val="宋体"/>
        <charset val="134"/>
      </rPr>
      <t>年预算数%
（A+B)/A</t>
    </r>
  </si>
  <si>
    <r>
      <t>201</t>
    </r>
    <r>
      <rPr>
        <b/>
        <sz val="11"/>
        <rFont val="宋体"/>
        <charset val="134"/>
      </rPr>
      <t>8</t>
    </r>
    <r>
      <rPr>
        <b/>
        <sz val="11"/>
        <rFont val="宋体"/>
        <charset val="134"/>
      </rPr>
      <t>年预算数
A</t>
    </r>
  </si>
  <si>
    <t>政府性基金收入合计</t>
  </si>
  <si>
    <t>政府性基金支出合计</t>
  </si>
  <si>
    <t xml:space="preserve">    其他政府性基金及对应专项债务收入安排的支出</t>
  </si>
  <si>
    <t>债务发行费用支出</t>
  </si>
  <si>
    <t xml:space="preserve">    地方政府专项债务发行费用支出</t>
  </si>
  <si>
    <t xml:space="preserve">    政府性基金转移收入</t>
  </si>
  <si>
    <t xml:space="preserve">    政府性基金转移支付</t>
  </si>
  <si>
    <t xml:space="preserve">    　政府性基金补助收入</t>
  </si>
  <si>
    <t xml:space="preserve">    　政府性基金补助支出</t>
  </si>
  <si>
    <t xml:space="preserve">    　政府性基金上解收入</t>
  </si>
  <si>
    <t xml:space="preserve">    　政府性基金上解支出</t>
  </si>
  <si>
    <t xml:space="preserve">    上年结余收入</t>
  </si>
  <si>
    <t xml:space="preserve">    调出资金</t>
  </si>
  <si>
    <t xml:space="preserve">    调入资金</t>
  </si>
  <si>
    <t xml:space="preserve">    年终结余</t>
  </si>
  <si>
    <r>
      <t xml:space="preserve"> </t>
    </r>
    <r>
      <rPr>
        <sz val="11"/>
        <rFont val="宋体"/>
        <charset val="134"/>
      </rPr>
      <t xml:space="preserve">   债务转贷收入</t>
    </r>
  </si>
  <si>
    <t>坪山区2018年国有资本经营预算收支平衡表</t>
  </si>
  <si>
    <t>金额单位：万元</t>
  </si>
  <si>
    <t>收 入</t>
  </si>
  <si>
    <t>一、利润收入</t>
  </si>
  <si>
    <t>一、社会保障和就业支出</t>
  </si>
  <si>
    <t>二、股利、股息收入</t>
  </si>
  <si>
    <t>二、国有资本经营预算支出</t>
  </si>
  <si>
    <t>-</t>
  </si>
  <si>
    <t>三、产权转让收入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</si>
  <si>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解决历史遗留问题及改革成本支出</t>
    </r>
  </si>
  <si>
    <t>四、清算收入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</si>
  <si>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国有企业资本金注入</t>
    </r>
  </si>
  <si>
    <t>五、其他国有资本经营收入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</si>
  <si>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国有企业政策性补贴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</si>
  <si>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金融国有资本经营预算支出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</si>
  <si>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其他国有资本经营预算支出</t>
    </r>
  </si>
  <si>
    <t>三、转移性支出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</si>
  <si>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国有资本经营预算转移支付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</si>
  <si>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调出资金</t>
    </r>
  </si>
  <si>
    <t>本年收入合计</t>
  </si>
  <si>
    <t>本年支出合计</t>
  </si>
  <si>
    <t>上年结转</t>
  </si>
  <si>
    <t>结转下年</t>
  </si>
  <si>
    <r>
      <t>收</t>
    </r>
    <r>
      <rPr>
        <b/>
        <sz val="11"/>
        <rFont val="Times New Roman"/>
        <family val="1"/>
        <charset val="0"/>
      </rPr>
      <t xml:space="preserve"> </t>
    </r>
    <r>
      <rPr>
        <b/>
        <sz val="11"/>
        <rFont val="宋体"/>
        <charset val="134"/>
      </rPr>
      <t>入</t>
    </r>
    <r>
      <rPr>
        <b/>
        <sz val="11"/>
        <rFont val="Times New Roman"/>
        <family val="1"/>
        <charset val="0"/>
      </rPr>
      <t xml:space="preserve"> </t>
    </r>
    <r>
      <rPr>
        <b/>
        <sz val="11"/>
        <rFont val="宋体"/>
        <charset val="134"/>
      </rPr>
      <t>总</t>
    </r>
    <r>
      <rPr>
        <b/>
        <sz val="11"/>
        <rFont val="Times New Roman"/>
        <family val="1"/>
        <charset val="0"/>
      </rPr>
      <t xml:space="preserve"> </t>
    </r>
    <r>
      <rPr>
        <b/>
        <sz val="11"/>
        <rFont val="宋体"/>
        <charset val="134"/>
      </rPr>
      <t>计</t>
    </r>
  </si>
  <si>
    <r>
      <t>支</t>
    </r>
    <r>
      <rPr>
        <b/>
        <sz val="11"/>
        <rFont val="Times New Roman"/>
        <family val="1"/>
        <charset val="0"/>
      </rPr>
      <t xml:space="preserve"> </t>
    </r>
    <r>
      <rPr>
        <b/>
        <sz val="11"/>
        <rFont val="宋体"/>
        <charset val="134"/>
      </rPr>
      <t>出</t>
    </r>
    <r>
      <rPr>
        <b/>
        <sz val="11"/>
        <rFont val="Times New Roman"/>
        <family val="1"/>
        <charset val="0"/>
      </rPr>
      <t xml:space="preserve"> </t>
    </r>
    <r>
      <rPr>
        <b/>
        <sz val="11"/>
        <rFont val="宋体"/>
        <charset val="134"/>
      </rPr>
      <t>总</t>
    </r>
    <r>
      <rPr>
        <b/>
        <sz val="11"/>
        <rFont val="Times New Roman"/>
        <family val="1"/>
        <charset val="0"/>
      </rPr>
      <t xml:space="preserve"> </t>
    </r>
    <r>
      <rPr>
        <b/>
        <sz val="11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</si>
</sst>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 "/>
    <numFmt numFmtId="177" formatCode="_ * #,##0_ ;_ * \-#,##0_ ;_ * &quot;-&quot;??_ ;_ @_ "/>
    <numFmt numFmtId="178" formatCode="0.00_ "/>
  </numFmts>
  <fonts count="30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8"/>
      <name val="方正小标宋简体"/>
      <family val="4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2"/>
      <name val="楷体_GB2312"/>
      <charset val="134"/>
    </font>
    <font>
      <b/>
      <sz val="14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name val="Times New Roman"/>
      <family val="1"/>
      <charset val="0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4" fillId="19" borderId="14" applyNumberFormat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0" fillId="2" borderId="10" applyNumberFormat="0" applyFont="0" applyAlignment="0" applyProtection="0">
      <alignment vertical="center"/>
    </xf>
  </cellStyleXfs>
  <cellXfs count="86">
    <xf numFmtId="0" fontId="0" fillId="0" borderId="0" xfId="0"/>
    <xf numFmtId="0" fontId="1" fillId="0" borderId="0" xfId="71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 applyAlignment="1"/>
    <xf numFmtId="9" fontId="0" fillId="0" borderId="0" xfId="0" applyNumberFormat="1" applyFill="1" applyBorder="1" applyAlignment="1"/>
    <xf numFmtId="0" fontId="3" fillId="0" borderId="0" xfId="88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71" applyFont="1" applyFill="1" applyBorder="1" applyAlignment="1">
      <alignment vertical="center"/>
    </xf>
    <xf numFmtId="9" fontId="1" fillId="0" borderId="0" xfId="7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1" xfId="71" applyFont="1" applyFill="1" applyBorder="1" applyAlignment="1">
      <alignment horizontal="center" vertical="center"/>
    </xf>
    <xf numFmtId="9" fontId="4" fillId="0" borderId="1" xfId="71" applyNumberFormat="1" applyFont="1" applyFill="1" applyBorder="1" applyAlignment="1">
      <alignment horizontal="center" vertical="center"/>
    </xf>
    <xf numFmtId="0" fontId="4" fillId="0" borderId="2" xfId="71" applyFont="1" applyFill="1" applyBorder="1" applyAlignment="1">
      <alignment horizontal="center" vertical="center"/>
    </xf>
    <xf numFmtId="0" fontId="4" fillId="0" borderId="1" xfId="88" applyFont="1" applyFill="1" applyBorder="1" applyAlignment="1">
      <alignment horizontal="center" vertical="center" wrapText="1"/>
    </xf>
    <xf numFmtId="9" fontId="4" fillId="0" borderId="1" xfId="88" applyNumberFormat="1" applyFont="1" applyFill="1" applyBorder="1" applyAlignment="1">
      <alignment horizontal="center" vertical="center" wrapText="1"/>
    </xf>
    <xf numFmtId="177" fontId="4" fillId="0" borderId="2" xfId="104" applyNumberFormat="1" applyFont="1" applyBorder="1" applyAlignment="1">
      <alignment horizontal="center" vertical="center" wrapText="1"/>
    </xf>
    <xf numFmtId="0" fontId="5" fillId="0" borderId="1" xfId="71" applyFont="1" applyFill="1" applyBorder="1" applyAlignment="1">
      <alignment vertical="center"/>
    </xf>
    <xf numFmtId="177" fontId="5" fillId="0" borderId="1" xfId="104" applyNumberFormat="1" applyFont="1" applyBorder="1" applyAlignment="1">
      <alignment vertical="center"/>
    </xf>
    <xf numFmtId="177" fontId="5" fillId="0" borderId="1" xfId="104" applyNumberFormat="1" applyFont="1" applyBorder="1" applyAlignment="1">
      <alignment horizontal="center" vertical="center"/>
    </xf>
    <xf numFmtId="9" fontId="5" fillId="0" borderId="1" xfId="104" applyNumberFormat="1" applyFont="1" applyBorder="1" applyAlignment="1">
      <alignment vertical="center"/>
    </xf>
    <xf numFmtId="177" fontId="6" fillId="0" borderId="1" xfId="104" applyNumberFormat="1" applyFont="1" applyBorder="1" applyAlignment="1"/>
    <xf numFmtId="177" fontId="4" fillId="0" borderId="1" xfId="104" applyNumberFormat="1" applyFont="1" applyBorder="1" applyAlignment="1">
      <alignment vertical="center"/>
    </xf>
    <xf numFmtId="177" fontId="4" fillId="0" borderId="1" xfId="104" applyNumberFormat="1" applyFont="1" applyBorder="1" applyAlignment="1">
      <alignment horizontal="center" vertical="center"/>
    </xf>
    <xf numFmtId="9" fontId="4" fillId="0" borderId="1" xfId="104" applyNumberFormat="1" applyFont="1" applyBorder="1" applyAlignment="1">
      <alignment vertical="center"/>
    </xf>
    <xf numFmtId="0" fontId="4" fillId="0" borderId="1" xfId="71" applyFont="1" applyFill="1" applyBorder="1" applyAlignment="1">
      <alignment vertical="center"/>
    </xf>
    <xf numFmtId="176" fontId="4" fillId="0" borderId="1" xfId="71" applyNumberFormat="1" applyFont="1" applyFill="1" applyBorder="1" applyAlignment="1">
      <alignment vertical="center"/>
    </xf>
    <xf numFmtId="9" fontId="4" fillId="0" borderId="1" xfId="13" applyFont="1" applyFill="1" applyBorder="1" applyAlignment="1">
      <alignment vertical="center"/>
    </xf>
    <xf numFmtId="176" fontId="4" fillId="0" borderId="1" xfId="71" applyNumberFormat="1" applyFont="1" applyFill="1" applyBorder="1" applyAlignment="1">
      <alignment horizontal="center" vertical="center"/>
    </xf>
    <xf numFmtId="0" fontId="1" fillId="0" borderId="0" xfId="87" applyFont="1" applyFill="1" applyBorder="1" applyAlignment="1">
      <alignment vertical="center"/>
    </xf>
    <xf numFmtId="0" fontId="0" fillId="0" borderId="0" xfId="88" applyFont="1" applyFill="1" applyAlignment="1">
      <alignment vertical="center"/>
    </xf>
    <xf numFmtId="10" fontId="0" fillId="0" borderId="0" xfId="88" applyNumberFormat="1" applyFont="1" applyFill="1" applyAlignment="1">
      <alignment vertical="center"/>
    </xf>
    <xf numFmtId="0" fontId="7" fillId="0" borderId="0" xfId="88" applyFont="1" applyFill="1" applyAlignment="1">
      <alignment vertical="center"/>
    </xf>
    <xf numFmtId="0" fontId="2" fillId="0" borderId="3" xfId="88" applyFont="1" applyFill="1" applyBorder="1" applyAlignment="1">
      <alignment horizontal="center" vertical="center"/>
    </xf>
    <xf numFmtId="0" fontId="2" fillId="0" borderId="4" xfId="88" applyFont="1" applyFill="1" applyBorder="1" applyAlignment="1">
      <alignment horizontal="center" vertical="center"/>
    </xf>
    <xf numFmtId="0" fontId="2" fillId="0" borderId="5" xfId="88" applyFont="1" applyFill="1" applyBorder="1" applyAlignment="1">
      <alignment horizontal="center" vertical="center"/>
    </xf>
    <xf numFmtId="0" fontId="4" fillId="0" borderId="1" xfId="88" applyFont="1" applyFill="1" applyBorder="1" applyAlignment="1">
      <alignment horizontal="center" vertical="center"/>
    </xf>
    <xf numFmtId="10" fontId="4" fillId="0" borderId="1" xfId="88" applyNumberFormat="1" applyFont="1" applyFill="1" applyBorder="1" applyAlignment="1">
      <alignment horizontal="center" vertical="center" wrapText="1"/>
    </xf>
    <xf numFmtId="177" fontId="4" fillId="0" borderId="1" xfId="10" applyNumberFormat="1" applyFont="1" applyFill="1" applyBorder="1" applyAlignment="1">
      <alignment vertical="center" wrapText="1"/>
    </xf>
    <xf numFmtId="9" fontId="5" fillId="0" borderId="1" xfId="75" applyNumberFormat="1" applyFont="1" applyFill="1" applyBorder="1" applyAlignment="1">
      <alignment vertical="center" wrapText="1"/>
    </xf>
    <xf numFmtId="0" fontId="4" fillId="0" borderId="1" xfId="88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7" fontId="5" fillId="0" borderId="1" xfId="10" applyNumberFormat="1" applyFont="1" applyFill="1" applyBorder="1" applyAlignment="1">
      <alignment vertical="center" wrapText="1"/>
    </xf>
    <xf numFmtId="0" fontId="5" fillId="0" borderId="1" xfId="88" applyFont="1" applyFill="1" applyBorder="1" applyAlignment="1">
      <alignment vertical="center"/>
    </xf>
    <xf numFmtId="0" fontId="5" fillId="0" borderId="1" xfId="88" applyFont="1" applyFill="1" applyBorder="1" applyAlignment="1">
      <alignment horizontal="right" vertical="center"/>
    </xf>
    <xf numFmtId="3" fontId="4" fillId="0" borderId="1" xfId="88" applyNumberFormat="1" applyFont="1" applyFill="1" applyBorder="1" applyAlignment="1" applyProtection="1">
      <alignment vertical="center"/>
    </xf>
    <xf numFmtId="0" fontId="4" fillId="0" borderId="1" xfId="88" applyFont="1" applyFill="1" applyBorder="1" applyAlignment="1">
      <alignment vertical="center"/>
    </xf>
    <xf numFmtId="3" fontId="5" fillId="0" borderId="1" xfId="88" applyNumberFormat="1" applyFont="1" applyFill="1" applyBorder="1" applyAlignment="1" applyProtection="1">
      <alignment vertical="center"/>
    </xf>
    <xf numFmtId="0" fontId="4" fillId="0" borderId="1" xfId="88" applyFont="1" applyFill="1" applyBorder="1" applyAlignment="1">
      <alignment horizontal="distributed" vertical="center"/>
    </xf>
    <xf numFmtId="9" fontId="4" fillId="0" borderId="1" xfId="75" applyNumberFormat="1" applyFont="1" applyFill="1" applyBorder="1" applyAlignment="1">
      <alignment vertical="center" wrapText="1"/>
    </xf>
    <xf numFmtId="0" fontId="8" fillId="0" borderId="6" xfId="88" applyFont="1" applyFill="1" applyBorder="1" applyAlignment="1">
      <alignment horizontal="left" vertical="center"/>
    </xf>
    <xf numFmtId="10" fontId="8" fillId="0" borderId="6" xfId="88" applyNumberFormat="1" applyFont="1" applyFill="1" applyBorder="1" applyAlignment="1">
      <alignment horizontal="left" vertical="center"/>
    </xf>
    <xf numFmtId="0" fontId="8" fillId="0" borderId="0" xfId="88" applyFont="1" applyFill="1" applyAlignment="1">
      <alignment vertical="center"/>
    </xf>
    <xf numFmtId="177" fontId="0" fillId="0" borderId="0" xfId="88" applyNumberFormat="1" applyFont="1" applyFill="1" applyAlignment="1">
      <alignment vertical="center"/>
    </xf>
    <xf numFmtId="0" fontId="0" fillId="0" borderId="0" xfId="88" applyFont="1" applyFill="1" applyAlignment="1">
      <alignment horizontal="right" vertical="center"/>
    </xf>
    <xf numFmtId="0" fontId="0" fillId="0" borderId="0" xfId="88" applyFont="1" applyFill="1" applyAlignment="1">
      <alignment horizontal="center" vertical="center"/>
    </xf>
    <xf numFmtId="9" fontId="4" fillId="0" borderId="1" xfId="75" applyNumberFormat="1" applyFont="1" applyFill="1" applyBorder="1" applyAlignment="1">
      <alignment vertical="center"/>
    </xf>
    <xf numFmtId="9" fontId="5" fillId="0" borderId="1" xfId="75" applyNumberFormat="1" applyFont="1" applyFill="1" applyBorder="1" applyAlignment="1">
      <alignment vertical="center"/>
    </xf>
    <xf numFmtId="9" fontId="4" fillId="0" borderId="1" xfId="13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7" xfId="0" applyNumberFormat="1" applyFont="1" applyFill="1" applyBorder="1" applyAlignment="1">
      <alignment horizontal="center" vertical="center" wrapText="1"/>
    </xf>
    <xf numFmtId="178" fontId="2" fillId="0" borderId="8" xfId="0" applyNumberFormat="1" applyFont="1" applyFill="1" applyBorder="1" applyAlignment="1">
      <alignment horizontal="center" vertical="center" wrapText="1"/>
    </xf>
    <xf numFmtId="178" fontId="2" fillId="0" borderId="9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38" fontId="5" fillId="0" borderId="1" xfId="86" applyNumberFormat="1" applyFont="1" applyFill="1" applyBorder="1" applyAlignment="1">
      <alignment horizontal="center" vertical="center" wrapText="1"/>
    </xf>
    <xf numFmtId="177" fontId="5" fillId="0" borderId="1" xfId="10" applyNumberFormat="1" applyFont="1" applyFill="1" applyBorder="1" applyAlignment="1">
      <alignment vertical="center"/>
    </xf>
    <xf numFmtId="177" fontId="4" fillId="0" borderId="1" xfId="10" applyNumberFormat="1" applyFont="1" applyFill="1" applyBorder="1" applyAlignment="1">
      <alignment vertical="center"/>
    </xf>
    <xf numFmtId="9" fontId="4" fillId="0" borderId="1" xfId="0" applyNumberFormat="1" applyFont="1" applyFill="1" applyBorder="1" applyAlignment="1">
      <alignment vertical="center"/>
    </xf>
    <xf numFmtId="38" fontId="4" fillId="0" borderId="1" xfId="86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 applyProtection="1">
      <alignment vertical="center"/>
      <protection locked="0"/>
    </xf>
    <xf numFmtId="1" fontId="5" fillId="0" borderId="1" xfId="0" applyNumberFormat="1" applyFont="1" applyFill="1" applyBorder="1" applyAlignment="1" applyProtection="1">
      <alignment horizontal="left" vertical="center"/>
      <protection locked="0"/>
    </xf>
    <xf numFmtId="9" fontId="5" fillId="0" borderId="1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13" applyNumberFormat="1" applyFont="1" applyFill="1" applyBorder="1" applyAlignment="1">
      <alignment vertical="center"/>
    </xf>
    <xf numFmtId="9" fontId="5" fillId="0" borderId="1" xfId="13" applyNumberFormat="1" applyFont="1" applyFill="1" applyBorder="1" applyAlignment="1">
      <alignment vertical="center"/>
    </xf>
  </cellXfs>
  <cellStyles count="11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百分比 4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汇总" xfId="37" builtinId="25"/>
    <cellStyle name="好" xfId="38" builtinId="26"/>
    <cellStyle name="40% - 强调文字颜色 2 2" xfId="39"/>
    <cellStyle name="适中" xfId="40" builtinId="28"/>
    <cellStyle name="20% - 强调文字颜色 5" xfId="41" builtinId="46"/>
    <cellStyle name="强调文字颜色 1" xfId="42" builtinId="29"/>
    <cellStyle name="40% - 强调文字颜色 5 2" xfId="43"/>
    <cellStyle name="20% - 强调文字颜色 1" xfId="44" builtinId="30"/>
    <cellStyle name="40% - 强调文字颜色 1" xfId="45" builtinId="31"/>
    <cellStyle name="20% - 强调文字颜色 2" xfId="46" builtinId="34"/>
    <cellStyle name="输出 2" xfId="47"/>
    <cellStyle name="60% - 强调文字颜色 4 2" xfId="48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适中 2" xfId="59"/>
    <cellStyle name="40% - 强调文字颜色 6 2" xfId="60"/>
    <cellStyle name="60% - 强调文字颜色 6" xfId="61" builtinId="52"/>
    <cellStyle name="20% - 强调文字颜色 2 2" xfId="62"/>
    <cellStyle name="20% - 强调文字颜色 3 2" xfId="63"/>
    <cellStyle name="20% - 强调文字颜色 4 2" xfId="64"/>
    <cellStyle name="常规 3" xfId="65"/>
    <cellStyle name="20% - 强调文字颜色 5 2" xfId="66"/>
    <cellStyle name="20% - 强调文字颜色 6 2" xfId="67"/>
    <cellStyle name="40% - 强调文字颜色 3 2" xfId="68"/>
    <cellStyle name="60% - 强调文字颜色 1 2" xfId="69"/>
    <cellStyle name="60% - 强调文字颜色 2 2" xfId="70"/>
    <cellStyle name="常规 5" xfId="71"/>
    <cellStyle name="60% - 强调文字颜色 3 2" xfId="72"/>
    <cellStyle name="60% - 强调文字颜色 5 2" xfId="73"/>
    <cellStyle name="60% - 强调文字颜色 6 2" xfId="74"/>
    <cellStyle name="百分比 2" xfId="75"/>
    <cellStyle name="百分比 2 2" xfId="76"/>
    <cellStyle name="百分比 3" xfId="77"/>
    <cellStyle name="标题 1 2" xfId="78"/>
    <cellStyle name="标题 2 2" xfId="79"/>
    <cellStyle name="标题 3 2" xfId="80"/>
    <cellStyle name="标题 4 2" xfId="81"/>
    <cellStyle name="千位分隔 3" xfId="82"/>
    <cellStyle name="标题 5" xfId="83"/>
    <cellStyle name="差 2" xfId="84"/>
    <cellStyle name="常规 10" xfId="85"/>
    <cellStyle name="常规 11" xfId="86"/>
    <cellStyle name="常规 2" xfId="87"/>
    <cellStyle name="常规 2 2" xfId="88"/>
    <cellStyle name="常规 2 2 2" xfId="89"/>
    <cellStyle name="常规 2 3" xfId="90"/>
    <cellStyle name="常规 2 4" xfId="91"/>
    <cellStyle name="常规 3 2" xfId="92"/>
    <cellStyle name="常规 4" xfId="93"/>
    <cellStyle name="常规 7" xfId="94"/>
    <cellStyle name="常规 8" xfId="95"/>
    <cellStyle name="常规 9" xfId="96"/>
    <cellStyle name="好 2" xfId="97"/>
    <cellStyle name="汇总 2" xfId="98"/>
    <cellStyle name="检查单元格 2" xfId="99"/>
    <cellStyle name="千位分隔 5" xfId="100"/>
    <cellStyle name="解释性文本 2" xfId="101"/>
    <cellStyle name="警告文本 2" xfId="102"/>
    <cellStyle name="链接单元格 2" xfId="103"/>
    <cellStyle name="千位分隔 2" xfId="104"/>
    <cellStyle name="千位分隔 2 2" xfId="105"/>
    <cellStyle name="千位分隔 2 3" xfId="106"/>
    <cellStyle name="千位分隔 4" xfId="107"/>
    <cellStyle name="千位分隔 6" xfId="108"/>
    <cellStyle name="强调文字颜色 1 2" xfId="109"/>
    <cellStyle name="强调文字颜色 2 2" xfId="110"/>
    <cellStyle name="强调文字颜色 3 2" xfId="111"/>
    <cellStyle name="强调文字颜色 4 2" xfId="112"/>
    <cellStyle name="强调文字颜色 5 2" xfId="113"/>
    <cellStyle name="强调文字颜色 6 2" xfId="114"/>
    <cellStyle name="输入 2" xfId="115"/>
    <cellStyle name="注释 2" xfId="116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showGridLines="0" showZeros="0" tabSelected="1" workbookViewId="0">
      <pane ySplit="6" topLeftCell="A7" activePane="bottomLeft" state="frozen"/>
      <selection/>
      <selection pane="bottomLeft" activeCell="L23" sqref="L23"/>
    </sheetView>
  </sheetViews>
  <sheetFormatPr defaultColWidth="9" defaultRowHeight="14.25"/>
  <cols>
    <col min="1" max="1" width="22.75" style="61"/>
    <col min="2" max="2" width="14.125" style="61" customWidth="1"/>
    <col min="3" max="3" width="13.5" style="61"/>
    <col min="4" max="4" width="14.125" style="61" customWidth="1"/>
    <col min="5" max="5" width="20.375" style="61" customWidth="1"/>
    <col min="6" max="6" width="40.25" style="61" customWidth="1"/>
    <col min="7" max="7" width="15.25" style="61"/>
    <col min="8" max="8" width="11.75" style="61"/>
    <col min="9" max="9" width="14.125" style="61"/>
    <col min="10" max="10" width="21.75" style="61" customWidth="1"/>
    <col min="11" max="16384" width="9" style="61"/>
  </cols>
  <sheetData>
    <row r="1" ht="18" customHeight="1"/>
    <row r="2" s="59" customFormat="1" ht="24" spans="1:1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ht="20.25" customHeight="1" spans="1:9">
      <c r="A3" s="59"/>
      <c r="G3" s="62" t="s">
        <v>1</v>
      </c>
      <c r="H3" s="62"/>
      <c r="I3" s="62"/>
    </row>
    <row r="4" ht="21.95" customHeight="1" spans="1:10">
      <c r="A4" s="63" t="s">
        <v>2</v>
      </c>
      <c r="B4" s="64"/>
      <c r="C4" s="64"/>
      <c r="D4" s="64"/>
      <c r="E4" s="64"/>
      <c r="F4" s="65" t="s">
        <v>3</v>
      </c>
      <c r="G4" s="65"/>
      <c r="H4" s="65"/>
      <c r="I4" s="65"/>
      <c r="J4" s="65"/>
    </row>
    <row r="5" ht="21.95" customHeight="1" spans="1:10">
      <c r="A5" s="66" t="s">
        <v>4</v>
      </c>
      <c r="B5" s="67" t="s">
        <v>5</v>
      </c>
      <c r="C5" s="68" t="s">
        <v>6</v>
      </c>
      <c r="D5" s="68" t="s">
        <v>7</v>
      </c>
      <c r="E5" s="68" t="s">
        <v>8</v>
      </c>
      <c r="F5" s="66" t="s">
        <v>4</v>
      </c>
      <c r="G5" s="67" t="s">
        <v>5</v>
      </c>
      <c r="H5" s="68" t="s">
        <v>6</v>
      </c>
      <c r="I5" s="68" t="s">
        <v>7</v>
      </c>
      <c r="J5" s="68" t="s">
        <v>8</v>
      </c>
    </row>
    <row r="6" ht="33" customHeight="1" spans="1:10">
      <c r="A6" s="66"/>
      <c r="B6" s="69"/>
      <c r="C6" s="70"/>
      <c r="D6" s="70"/>
      <c r="E6" s="70"/>
      <c r="F6" s="66"/>
      <c r="G6" s="69"/>
      <c r="H6" s="70"/>
      <c r="I6" s="70"/>
      <c r="J6" s="70"/>
    </row>
    <row r="7" s="60" customFormat="1" ht="20.1" customHeight="1" spans="1:10">
      <c r="A7" s="41" t="s">
        <v>9</v>
      </c>
      <c r="B7" s="71">
        <v>505000</v>
      </c>
      <c r="C7" s="72">
        <v>0</v>
      </c>
      <c r="D7" s="73">
        <f>B7+C7</f>
        <v>505000</v>
      </c>
      <c r="E7" s="74">
        <f>D7/B7</f>
        <v>1</v>
      </c>
      <c r="F7" s="41" t="s">
        <v>10</v>
      </c>
      <c r="G7" s="75">
        <v>1035000</v>
      </c>
      <c r="H7" s="75">
        <v>11860</v>
      </c>
      <c r="I7" s="73">
        <f>G7+H7</f>
        <v>1046860</v>
      </c>
      <c r="J7" s="84">
        <f>+I7/G7</f>
        <v>1.01145893719807</v>
      </c>
    </row>
    <row r="8" ht="20.1" customHeight="1" spans="1:10">
      <c r="A8" s="40" t="s">
        <v>11</v>
      </c>
      <c r="B8" s="72"/>
      <c r="C8" s="72">
        <v>0</v>
      </c>
      <c r="D8" s="72"/>
      <c r="E8" s="76"/>
      <c r="F8" s="41" t="s">
        <v>12</v>
      </c>
      <c r="G8" s="72"/>
      <c r="H8" s="72"/>
      <c r="I8" s="73"/>
      <c r="J8" s="84"/>
    </row>
    <row r="9" ht="20.1" customHeight="1" spans="1:10">
      <c r="A9" s="41"/>
      <c r="B9" s="72"/>
      <c r="C9" s="72"/>
      <c r="D9" s="72"/>
      <c r="E9" s="76"/>
      <c r="F9" s="41" t="s">
        <v>13</v>
      </c>
      <c r="G9" s="73">
        <v>24761</v>
      </c>
      <c r="H9" s="73">
        <v>11860</v>
      </c>
      <c r="I9" s="73">
        <f>G9+H9</f>
        <v>36621</v>
      </c>
      <c r="J9" s="84">
        <f>+I9/G9</f>
        <v>1.47897903961876</v>
      </c>
    </row>
    <row r="10" ht="20.1" customHeight="1" spans="1:10">
      <c r="A10" s="41"/>
      <c r="B10" s="72"/>
      <c r="C10" s="72"/>
      <c r="D10" s="72"/>
      <c r="E10" s="76"/>
      <c r="F10" s="77" t="s">
        <v>14</v>
      </c>
      <c r="G10" s="72">
        <v>13250</v>
      </c>
      <c r="H10" s="72">
        <v>11860</v>
      </c>
      <c r="I10" s="72">
        <f>G10+H10</f>
        <v>25110</v>
      </c>
      <c r="J10" s="85">
        <f>+I10/G10</f>
        <v>1.89509433962264</v>
      </c>
    </row>
    <row r="11" ht="20.1" customHeight="1" spans="1:10">
      <c r="A11" s="41"/>
      <c r="B11" s="72"/>
      <c r="C11" s="72"/>
      <c r="D11" s="72"/>
      <c r="E11" s="76"/>
      <c r="F11" s="77"/>
      <c r="G11" s="72"/>
      <c r="H11" s="72"/>
      <c r="I11" s="72"/>
      <c r="J11" s="85"/>
    </row>
    <row r="12" ht="20.1" customHeight="1" spans="1:10">
      <c r="A12" s="41"/>
      <c r="B12" s="72"/>
      <c r="C12" s="72"/>
      <c r="D12" s="72"/>
      <c r="E12" s="76"/>
      <c r="F12" s="77"/>
      <c r="G12" s="72"/>
      <c r="H12" s="72"/>
      <c r="I12" s="72"/>
      <c r="J12" s="85"/>
    </row>
    <row r="13" s="60" customFormat="1" ht="20.1" customHeight="1" spans="1:10">
      <c r="A13" s="78" t="s">
        <v>15</v>
      </c>
      <c r="B13" s="73">
        <f>SUM(B14:B17,B20:B22)</f>
        <v>545000</v>
      </c>
      <c r="C13" s="73">
        <f>+SUM(C14:C17)+SUM(C20:C22)</f>
        <v>11860</v>
      </c>
      <c r="D13" s="73">
        <f t="shared" ref="D13:D20" si="0">B13+C13</f>
        <v>556860</v>
      </c>
      <c r="E13" s="74">
        <f t="shared" ref="E13:E18" si="1">D13/B13</f>
        <v>1.02176146788991</v>
      </c>
      <c r="F13" s="78" t="s">
        <v>16</v>
      </c>
      <c r="G13" s="73">
        <v>15000</v>
      </c>
      <c r="H13" s="73">
        <f>+SUM(H14:H17)+SUM(H20:H22)</f>
        <v>0</v>
      </c>
      <c r="I13" s="73">
        <f>+G13+H13</f>
        <v>15000</v>
      </c>
      <c r="J13" s="84">
        <f>+I13/G13</f>
        <v>1</v>
      </c>
    </row>
    <row r="14" ht="20.1" customHeight="1" spans="1:10">
      <c r="A14" s="79" t="s">
        <v>17</v>
      </c>
      <c r="B14" s="72">
        <v>186000</v>
      </c>
      <c r="C14" s="72">
        <v>0</v>
      </c>
      <c r="D14" s="72">
        <f t="shared" si="0"/>
        <v>186000</v>
      </c>
      <c r="E14" s="80">
        <f t="shared" si="1"/>
        <v>1</v>
      </c>
      <c r="F14" s="79" t="s">
        <v>18</v>
      </c>
      <c r="G14" s="72">
        <v>15000</v>
      </c>
      <c r="H14" s="72">
        <v>0</v>
      </c>
      <c r="I14" s="72">
        <f>+G14+H14</f>
        <v>15000</v>
      </c>
      <c r="J14" s="85">
        <f>+I14/G14</f>
        <v>1</v>
      </c>
    </row>
    <row r="15" ht="20.1" customHeight="1" spans="1:10">
      <c r="A15" s="81" t="s">
        <v>19</v>
      </c>
      <c r="B15" s="72"/>
      <c r="C15" s="72"/>
      <c r="D15" s="72"/>
      <c r="E15" s="80"/>
      <c r="F15" s="79" t="s">
        <v>20</v>
      </c>
      <c r="G15" s="72"/>
      <c r="H15" s="72"/>
      <c r="I15" s="72">
        <f t="shared" ref="I15:I22" si="2">+G15+H15</f>
        <v>0</v>
      </c>
      <c r="J15" s="80"/>
    </row>
    <row r="16" ht="20.1" customHeight="1" spans="1:10">
      <c r="A16" s="82" t="s">
        <v>21</v>
      </c>
      <c r="B16" s="72"/>
      <c r="C16" s="72"/>
      <c r="D16" s="72"/>
      <c r="E16" s="80"/>
      <c r="F16" s="79" t="s">
        <v>22</v>
      </c>
      <c r="G16" s="72"/>
      <c r="H16" s="72"/>
      <c r="I16" s="72">
        <f t="shared" si="2"/>
        <v>0</v>
      </c>
      <c r="J16" s="80"/>
    </row>
    <row r="17" ht="20.1" customHeight="1" spans="1:10">
      <c r="A17" s="81" t="s">
        <v>23</v>
      </c>
      <c r="B17" s="72">
        <v>27800</v>
      </c>
      <c r="C17" s="72">
        <v>0</v>
      </c>
      <c r="D17" s="72">
        <f t="shared" si="0"/>
        <v>27800</v>
      </c>
      <c r="E17" s="80">
        <f t="shared" si="1"/>
        <v>1</v>
      </c>
      <c r="F17" s="79" t="s">
        <v>24</v>
      </c>
      <c r="G17" s="72">
        <f>+G18+G19</f>
        <v>0</v>
      </c>
      <c r="H17" s="72">
        <f>+H18+H19</f>
        <v>0</v>
      </c>
      <c r="I17" s="72">
        <f t="shared" si="2"/>
        <v>0</v>
      </c>
      <c r="J17" s="80"/>
    </row>
    <row r="18" ht="20.1" customHeight="1" spans="1:10">
      <c r="A18" s="81" t="s">
        <v>25</v>
      </c>
      <c r="B18" s="72">
        <v>27800</v>
      </c>
      <c r="C18" s="72">
        <v>0</v>
      </c>
      <c r="D18" s="72">
        <f t="shared" si="0"/>
        <v>27800</v>
      </c>
      <c r="E18" s="80">
        <f t="shared" si="1"/>
        <v>1</v>
      </c>
      <c r="F18" s="79" t="s">
        <v>26</v>
      </c>
      <c r="G18" s="72"/>
      <c r="H18" s="72"/>
      <c r="I18" s="72">
        <f t="shared" si="2"/>
        <v>0</v>
      </c>
      <c r="J18" s="80"/>
    </row>
    <row r="19" ht="20.1" customHeight="1" spans="1:10">
      <c r="A19" s="81" t="s">
        <v>27</v>
      </c>
      <c r="B19" s="72"/>
      <c r="C19" s="72"/>
      <c r="D19" s="72"/>
      <c r="E19" s="80"/>
      <c r="F19" s="79" t="s">
        <v>27</v>
      </c>
      <c r="G19" s="72"/>
      <c r="H19" s="72"/>
      <c r="I19" s="72">
        <f t="shared" si="2"/>
        <v>0</v>
      </c>
      <c r="J19" s="80"/>
    </row>
    <row r="20" ht="20.1" customHeight="1" spans="1:10">
      <c r="A20" s="81" t="s">
        <v>28</v>
      </c>
      <c r="B20" s="72">
        <v>331200</v>
      </c>
      <c r="C20" s="72">
        <f>11493+367</f>
        <v>11860</v>
      </c>
      <c r="D20" s="72">
        <f t="shared" si="0"/>
        <v>343060</v>
      </c>
      <c r="E20" s="80">
        <f>D20/B20</f>
        <v>1.03580917874396</v>
      </c>
      <c r="F20" s="81" t="s">
        <v>29</v>
      </c>
      <c r="G20" s="72"/>
      <c r="H20" s="72"/>
      <c r="I20" s="72">
        <f t="shared" si="2"/>
        <v>0</v>
      </c>
      <c r="J20" s="80"/>
    </row>
    <row r="21" ht="20.1" customHeight="1" spans="1:10">
      <c r="A21" s="81" t="s">
        <v>30</v>
      </c>
      <c r="B21" s="72"/>
      <c r="C21" s="72"/>
      <c r="D21" s="72"/>
      <c r="E21" s="80"/>
      <c r="F21" s="81" t="s">
        <v>31</v>
      </c>
      <c r="G21" s="72"/>
      <c r="H21" s="72"/>
      <c r="I21" s="72">
        <f t="shared" si="2"/>
        <v>0</v>
      </c>
      <c r="J21" s="80"/>
    </row>
    <row r="22" ht="20.1" customHeight="1" spans="1:10">
      <c r="A22" s="81" t="s">
        <v>32</v>
      </c>
      <c r="B22" s="72"/>
      <c r="C22" s="72"/>
      <c r="D22" s="72"/>
      <c r="E22" s="80"/>
      <c r="F22" s="81" t="s">
        <v>33</v>
      </c>
      <c r="G22" s="72"/>
      <c r="H22" s="72"/>
      <c r="I22" s="72">
        <f t="shared" si="2"/>
        <v>0</v>
      </c>
      <c r="J22" s="80"/>
    </row>
    <row r="23" s="60" customFormat="1" ht="20.1" customHeight="1" spans="1:10">
      <c r="A23" s="83" t="s">
        <v>34</v>
      </c>
      <c r="B23" s="73">
        <f>+B7+B13</f>
        <v>1050000</v>
      </c>
      <c r="C23" s="73">
        <f>+C7+C13</f>
        <v>11860</v>
      </c>
      <c r="D23" s="73">
        <f>+D7+D13</f>
        <v>1061860</v>
      </c>
      <c r="E23" s="74">
        <f>D23/B23</f>
        <v>1.01129523809524</v>
      </c>
      <c r="F23" s="83" t="s">
        <v>35</v>
      </c>
      <c r="G23" s="73">
        <f>+G7+G13</f>
        <v>1050000</v>
      </c>
      <c r="H23" s="73">
        <f>+H7+H13</f>
        <v>11860</v>
      </c>
      <c r="I23" s="73">
        <f>+I7+I13</f>
        <v>1061860</v>
      </c>
      <c r="J23" s="74">
        <f>I23/G23</f>
        <v>1.01129523809524</v>
      </c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</sheetData>
  <mergeCells count="13">
    <mergeCell ref="A2:J2"/>
    <mergeCell ref="A4:E4"/>
    <mergeCell ref="F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349305555555556" right="0.349305555555556" top="0.829861111111111" bottom="0.829861111111111" header="0.119444444444444" footer="0.309722222222222"/>
  <pageSetup paperSize="9" scale="69" orientation="landscape" useFirstPageNumber="1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showGridLines="0" showZeros="0" zoomScale="85" zoomScaleNormal="85" workbookViewId="0">
      <pane ySplit="5" topLeftCell="A6" activePane="bottomLeft" state="frozen"/>
      <selection/>
      <selection pane="bottomLeft" activeCell="F22" sqref="F22"/>
    </sheetView>
  </sheetViews>
  <sheetFormatPr defaultColWidth="9" defaultRowHeight="14.25"/>
  <cols>
    <col min="1" max="1" width="43.375" style="30" customWidth="1"/>
    <col min="2" max="2" width="13.625" style="30" customWidth="1"/>
    <col min="3" max="3" width="17.375" style="30"/>
    <col min="4" max="4" width="16.125" style="30"/>
    <col min="5" max="5" width="18" style="31" customWidth="1"/>
    <col min="6" max="6" width="43.25" style="30" customWidth="1"/>
    <col min="7" max="9" width="13.625" style="30" customWidth="1"/>
    <col min="10" max="10" width="20" style="30" customWidth="1"/>
    <col min="11" max="16384" width="9" style="30"/>
  </cols>
  <sheetData>
    <row r="1" spans="10:10">
      <c r="J1" s="54" t="s">
        <v>36</v>
      </c>
    </row>
    <row r="2" ht="29.25" customHeight="1" spans="1:10">
      <c r="A2" s="5" t="s">
        <v>37</v>
      </c>
      <c r="B2" s="5"/>
      <c r="C2" s="5"/>
      <c r="D2" s="5"/>
      <c r="E2" s="5"/>
      <c r="F2" s="5"/>
      <c r="G2" s="5"/>
      <c r="H2" s="5"/>
      <c r="I2" s="5"/>
      <c r="J2" s="5"/>
    </row>
    <row r="3" ht="18" customHeight="1" spans="1:10">
      <c r="A3" s="32"/>
      <c r="J3" s="55" t="s">
        <v>1</v>
      </c>
    </row>
    <row r="4" ht="26.25" customHeight="1" spans="1:10">
      <c r="A4" s="33" t="s">
        <v>2</v>
      </c>
      <c r="B4" s="34"/>
      <c r="C4" s="34"/>
      <c r="D4" s="34"/>
      <c r="E4" s="35"/>
      <c r="F4" s="33" t="s">
        <v>38</v>
      </c>
      <c r="G4" s="34"/>
      <c r="H4" s="34"/>
      <c r="I4" s="34"/>
      <c r="J4" s="35"/>
    </row>
    <row r="5" ht="60" customHeight="1" spans="1:10">
      <c r="A5" s="36" t="s">
        <v>39</v>
      </c>
      <c r="B5" s="14" t="s">
        <v>40</v>
      </c>
      <c r="C5" s="14" t="s">
        <v>6</v>
      </c>
      <c r="D5" s="14" t="s">
        <v>41</v>
      </c>
      <c r="E5" s="37" t="s">
        <v>42</v>
      </c>
      <c r="F5" s="36" t="s">
        <v>39</v>
      </c>
      <c r="G5" s="14" t="s">
        <v>43</v>
      </c>
      <c r="H5" s="14" t="s">
        <v>6</v>
      </c>
      <c r="I5" s="14" t="s">
        <v>41</v>
      </c>
      <c r="J5" s="14" t="s">
        <v>42</v>
      </c>
    </row>
    <row r="6" ht="27.75" customHeight="1" spans="1:10">
      <c r="A6" s="36" t="s">
        <v>44</v>
      </c>
      <c r="B6" s="38">
        <v>301680</v>
      </c>
      <c r="C6" s="38">
        <f>C8+C9</f>
        <v>0</v>
      </c>
      <c r="D6" s="38">
        <f>B6+C6</f>
        <v>301680</v>
      </c>
      <c r="E6" s="39">
        <f>D6/B6</f>
        <v>1</v>
      </c>
      <c r="F6" s="36" t="s">
        <v>45</v>
      </c>
      <c r="G6" s="38">
        <v>391412</v>
      </c>
      <c r="H6" s="38">
        <f>H8+H10</f>
        <v>200220</v>
      </c>
      <c r="I6" s="38">
        <f>G6+H6</f>
        <v>591632</v>
      </c>
      <c r="J6" s="56">
        <f>I6/G6</f>
        <v>1.51153260502999</v>
      </c>
    </row>
    <row r="7" ht="27.75" customHeight="1" spans="1:10">
      <c r="A7" s="40" t="s">
        <v>11</v>
      </c>
      <c r="B7" s="38"/>
      <c r="C7" s="38"/>
      <c r="D7" s="38"/>
      <c r="E7" s="39"/>
      <c r="F7" s="40" t="s">
        <v>12</v>
      </c>
      <c r="G7" s="38"/>
      <c r="H7" s="38"/>
      <c r="I7" s="38"/>
      <c r="J7" s="56"/>
    </row>
    <row r="8" ht="27.75" customHeight="1" spans="1:10">
      <c r="A8" s="41"/>
      <c r="B8" s="38"/>
      <c r="C8" s="38"/>
      <c r="D8" s="42"/>
      <c r="E8" s="39"/>
      <c r="F8" s="41" t="s">
        <v>13</v>
      </c>
      <c r="G8" s="38">
        <v>1412</v>
      </c>
      <c r="H8" s="38">
        <v>200000</v>
      </c>
      <c r="I8" s="38">
        <f>G8+H8</f>
        <v>201412</v>
      </c>
      <c r="J8" s="56">
        <f>I8/G8</f>
        <v>142.643059490085</v>
      </c>
    </row>
    <row r="9" ht="27.75" customHeight="1" spans="1:10">
      <c r="A9" s="41"/>
      <c r="B9" s="38"/>
      <c r="C9" s="38"/>
      <c r="D9" s="42"/>
      <c r="E9" s="39"/>
      <c r="F9" s="43" t="s">
        <v>46</v>
      </c>
      <c r="G9" s="42">
        <v>0</v>
      </c>
      <c r="H9" s="42">
        <v>200000</v>
      </c>
      <c r="I9" s="42">
        <f>G9+H9</f>
        <v>200000</v>
      </c>
      <c r="J9" s="57"/>
    </row>
    <row r="10" ht="27.75" customHeight="1" spans="1:10">
      <c r="A10" s="44"/>
      <c r="B10" s="38"/>
      <c r="C10" s="38"/>
      <c r="D10" s="42"/>
      <c r="E10" s="39"/>
      <c r="F10" s="45" t="s">
        <v>47</v>
      </c>
      <c r="G10" s="38">
        <v>0</v>
      </c>
      <c r="H10" s="38">
        <v>220</v>
      </c>
      <c r="I10" s="38">
        <v>220</v>
      </c>
      <c r="J10" s="56"/>
    </row>
    <row r="11" ht="27.75" customHeight="1" spans="1:10">
      <c r="A11" s="44"/>
      <c r="B11" s="38"/>
      <c r="C11" s="38"/>
      <c r="D11" s="42"/>
      <c r="E11" s="39"/>
      <c r="F11" s="43" t="s">
        <v>48</v>
      </c>
      <c r="G11" s="42">
        <v>0</v>
      </c>
      <c r="H11" s="42">
        <v>220</v>
      </c>
      <c r="I11" s="42">
        <v>220</v>
      </c>
      <c r="J11" s="56"/>
    </row>
    <row r="12" ht="27.75" customHeight="1" spans="1:10">
      <c r="A12" s="44"/>
      <c r="B12" s="38"/>
      <c r="C12" s="38"/>
      <c r="D12" s="42"/>
      <c r="E12" s="39"/>
      <c r="F12" s="43"/>
      <c r="G12" s="42"/>
      <c r="H12" s="42"/>
      <c r="I12" s="42"/>
      <c r="J12" s="56"/>
    </row>
    <row r="13" ht="21.75" customHeight="1" spans="1:10">
      <c r="A13" s="46" t="s">
        <v>15</v>
      </c>
      <c r="B13" s="38">
        <f>SUM(B14:B19)</f>
        <v>106789</v>
      </c>
      <c r="C13" s="38">
        <f>SUM(C14:C19)</f>
        <v>200220</v>
      </c>
      <c r="D13" s="38">
        <f>SUM(D14:D19)</f>
        <v>307009</v>
      </c>
      <c r="E13" s="39">
        <f>D13/B13</f>
        <v>2.87491221005909</v>
      </c>
      <c r="F13" s="46" t="s">
        <v>16</v>
      </c>
      <c r="G13" s="38">
        <v>17057</v>
      </c>
      <c r="H13" s="38">
        <v>0</v>
      </c>
      <c r="I13" s="38">
        <f t="shared" ref="I13:I18" si="0">G13+H13</f>
        <v>17057</v>
      </c>
      <c r="J13" s="56">
        <f>I13/G13</f>
        <v>1</v>
      </c>
    </row>
    <row r="14" ht="21.75" customHeight="1" spans="1:10">
      <c r="A14" s="43" t="s">
        <v>49</v>
      </c>
      <c r="B14" s="42"/>
      <c r="C14" s="42">
        <f>SUM(C15:C16)</f>
        <v>0</v>
      </c>
      <c r="D14" s="42">
        <f>SUM(D15:D16)</f>
        <v>0</v>
      </c>
      <c r="E14" s="39"/>
      <c r="F14" s="47" t="s">
        <v>50</v>
      </c>
      <c r="G14" s="42"/>
      <c r="H14" s="42"/>
      <c r="I14" s="42">
        <f t="shared" si="0"/>
        <v>0</v>
      </c>
      <c r="J14" s="56"/>
    </row>
    <row r="15" ht="21.75" customHeight="1" spans="1:10">
      <c r="A15" s="43" t="s">
        <v>51</v>
      </c>
      <c r="B15" s="42"/>
      <c r="C15" s="42">
        <v>0</v>
      </c>
      <c r="D15" s="42">
        <f>B15+C15</f>
        <v>0</v>
      </c>
      <c r="E15" s="39"/>
      <c r="F15" s="47" t="s">
        <v>52</v>
      </c>
      <c r="G15" s="42"/>
      <c r="H15" s="42"/>
      <c r="I15" s="42">
        <f t="shared" si="0"/>
        <v>0</v>
      </c>
      <c r="J15" s="56"/>
    </row>
    <row r="16" ht="21.75" customHeight="1" spans="1:10">
      <c r="A16" s="43" t="s">
        <v>53</v>
      </c>
      <c r="B16" s="42"/>
      <c r="C16" s="42">
        <v>0</v>
      </c>
      <c r="D16" s="42">
        <f>B16+C16</f>
        <v>0</v>
      </c>
      <c r="E16" s="39"/>
      <c r="F16" s="47" t="s">
        <v>54</v>
      </c>
      <c r="G16" s="42"/>
      <c r="H16" s="42"/>
      <c r="I16" s="42">
        <f t="shared" si="0"/>
        <v>0</v>
      </c>
      <c r="J16" s="56"/>
    </row>
    <row r="17" ht="21.75" customHeight="1" spans="1:10">
      <c r="A17" s="43" t="s">
        <v>55</v>
      </c>
      <c r="B17" s="42">
        <v>106789</v>
      </c>
      <c r="C17" s="42"/>
      <c r="D17" s="42">
        <f>B17+C17</f>
        <v>106789</v>
      </c>
      <c r="E17" s="39">
        <f>D17/B17</f>
        <v>1</v>
      </c>
      <c r="F17" s="47" t="s">
        <v>56</v>
      </c>
      <c r="G17" s="42">
        <v>0</v>
      </c>
      <c r="H17" s="42">
        <v>0</v>
      </c>
      <c r="I17" s="42">
        <v>0</v>
      </c>
      <c r="J17" s="56"/>
    </row>
    <row r="18" ht="21.75" customHeight="1" spans="1:10">
      <c r="A18" s="43" t="s">
        <v>57</v>
      </c>
      <c r="B18" s="42">
        <v>0</v>
      </c>
      <c r="C18" s="42">
        <v>220</v>
      </c>
      <c r="D18" s="42">
        <f>B18+C18</f>
        <v>220</v>
      </c>
      <c r="E18" s="39"/>
      <c r="F18" s="47" t="s">
        <v>58</v>
      </c>
      <c r="G18" s="42">
        <v>17057</v>
      </c>
      <c r="H18" s="42">
        <v>0</v>
      </c>
      <c r="I18" s="42">
        <f t="shared" si="0"/>
        <v>17057</v>
      </c>
      <c r="J18" s="56"/>
    </row>
    <row r="19" ht="21.75" customHeight="1" spans="1:10">
      <c r="A19" s="43" t="s">
        <v>59</v>
      </c>
      <c r="B19" s="42">
        <v>0</v>
      </c>
      <c r="C19" s="42">
        <v>200000</v>
      </c>
      <c r="D19" s="42">
        <f>B19+C19</f>
        <v>200000</v>
      </c>
      <c r="E19" s="39"/>
      <c r="F19" s="45"/>
      <c r="G19" s="42"/>
      <c r="H19" s="42"/>
      <c r="I19" s="42"/>
      <c r="J19" s="56"/>
    </row>
    <row r="20" ht="21.75" customHeight="1" spans="1:10">
      <c r="A20" s="48" t="s">
        <v>34</v>
      </c>
      <c r="B20" s="38">
        <f>+B6+B13</f>
        <v>408469</v>
      </c>
      <c r="C20" s="38">
        <f>+C6+C13</f>
        <v>200220</v>
      </c>
      <c r="D20" s="38">
        <f>+D6+D13</f>
        <v>608689</v>
      </c>
      <c r="E20" s="49">
        <f>D20/B20</f>
        <v>1.49017183678566</v>
      </c>
      <c r="F20" s="48" t="s">
        <v>35</v>
      </c>
      <c r="G20" s="38">
        <f>G6+G13</f>
        <v>408469</v>
      </c>
      <c r="H20" s="38">
        <f>H6+H13</f>
        <v>200220</v>
      </c>
      <c r="I20" s="38">
        <f>I6+I13</f>
        <v>608689</v>
      </c>
      <c r="J20" s="58">
        <f>I20/G20</f>
        <v>1.49017183678566</v>
      </c>
    </row>
    <row r="21" ht="31.15" customHeight="1" spans="1:10">
      <c r="A21" s="50"/>
      <c r="B21" s="50"/>
      <c r="C21" s="50"/>
      <c r="D21" s="50"/>
      <c r="E21" s="51"/>
      <c r="F21" s="50"/>
      <c r="G21" s="50"/>
      <c r="H21" s="50"/>
      <c r="I21" s="50"/>
      <c r="J21" s="50"/>
    </row>
    <row r="22" ht="24" customHeight="1" spans="1:1">
      <c r="A22" s="52"/>
    </row>
    <row r="23" ht="24" customHeight="1" spans="7:7">
      <c r="G23" s="53"/>
    </row>
  </sheetData>
  <mergeCells count="3">
    <mergeCell ref="A2:J2"/>
    <mergeCell ref="A4:E4"/>
    <mergeCell ref="F4:J4"/>
  </mergeCells>
  <printOptions horizontalCentered="1" verticalCentered="1"/>
  <pageMargins left="0.239583333333333" right="0.239583333333333" top="0.789583333333333" bottom="0.789583333333333" header="0.119444444444444" footer="0.309722222222222"/>
  <pageSetup paperSize="9" scale="63" orientation="landscape" useFirstPageNumber="1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H22" sqref="H22"/>
    </sheetView>
  </sheetViews>
  <sheetFormatPr defaultColWidth="8.125" defaultRowHeight="14.25"/>
  <cols>
    <col min="1" max="1" width="24.375" style="3" customWidth="1"/>
    <col min="2" max="2" width="8.625" style="3" customWidth="1"/>
    <col min="3" max="3" width="8.875" style="3" customWidth="1"/>
    <col min="4" max="4" width="10.625" style="3" customWidth="1"/>
    <col min="5" max="5" width="12.125" style="4" customWidth="1"/>
    <col min="6" max="6" width="36.25" style="3" customWidth="1"/>
    <col min="7" max="7" width="10.125" style="3" customWidth="1"/>
    <col min="8" max="8" width="9.875" style="3" customWidth="1"/>
    <col min="9" max="9" width="11.125" style="3" customWidth="1"/>
    <col min="10" max="10" width="14.625" style="4" customWidth="1"/>
    <col min="11" max="11" width="10" style="3" customWidth="1"/>
    <col min="12" max="16384" width="8.125" style="3"/>
  </cols>
  <sheetData>
    <row r="1" ht="27" customHeight="1" spans="1:10">
      <c r="A1" s="5" t="s">
        <v>60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spans="1:13">
      <c r="A2" s="6"/>
      <c r="B2" s="7"/>
      <c r="C2" s="7"/>
      <c r="D2" s="7"/>
      <c r="E2" s="8"/>
      <c r="F2" s="7"/>
      <c r="G2" s="9" t="s">
        <v>61</v>
      </c>
      <c r="H2" s="10"/>
      <c r="I2" s="10"/>
      <c r="J2" s="8"/>
      <c r="K2" s="7"/>
      <c r="L2" s="7"/>
      <c r="M2" s="29"/>
    </row>
    <row r="3" s="2" customFormat="1" spans="1:10">
      <c r="A3" s="11" t="s">
        <v>62</v>
      </c>
      <c r="B3" s="11"/>
      <c r="C3" s="11"/>
      <c r="D3" s="11"/>
      <c r="E3" s="12"/>
      <c r="F3" s="11" t="s">
        <v>38</v>
      </c>
      <c r="G3" s="11"/>
      <c r="H3" s="11"/>
      <c r="I3" s="11"/>
      <c r="J3" s="12"/>
    </row>
    <row r="4" ht="54.75" customHeight="1" spans="1:10">
      <c r="A4" s="13" t="s">
        <v>39</v>
      </c>
      <c r="B4" s="14" t="s">
        <v>40</v>
      </c>
      <c r="C4" s="14" t="s">
        <v>6</v>
      </c>
      <c r="D4" s="14" t="s">
        <v>41</v>
      </c>
      <c r="E4" s="15" t="s">
        <v>42</v>
      </c>
      <c r="F4" s="16" t="s">
        <v>39</v>
      </c>
      <c r="G4" s="14" t="s">
        <v>40</v>
      </c>
      <c r="H4" s="14" t="s">
        <v>6</v>
      </c>
      <c r="I4" s="14" t="s">
        <v>41</v>
      </c>
      <c r="J4" s="15" t="s">
        <v>42</v>
      </c>
    </row>
    <row r="5" ht="24.95" customHeight="1" spans="1:10">
      <c r="A5" s="17" t="s">
        <v>63</v>
      </c>
      <c r="B5" s="18">
        <v>72</v>
      </c>
      <c r="C5" s="19">
        <v>1224</v>
      </c>
      <c r="D5" s="18">
        <f>B5+C5</f>
        <v>1296</v>
      </c>
      <c r="E5" s="20">
        <f>D5/B5</f>
        <v>18</v>
      </c>
      <c r="F5" s="17" t="s">
        <v>64</v>
      </c>
      <c r="G5" s="18"/>
      <c r="H5" s="18"/>
      <c r="I5" s="18"/>
      <c r="J5" s="20"/>
    </row>
    <row r="6" ht="24.95" customHeight="1" spans="1:10">
      <c r="A6" s="17" t="s">
        <v>65</v>
      </c>
      <c r="B6" s="18"/>
      <c r="C6" s="18"/>
      <c r="D6" s="18"/>
      <c r="E6" s="20"/>
      <c r="F6" s="17" t="s">
        <v>66</v>
      </c>
      <c r="G6" s="18">
        <v>50</v>
      </c>
      <c r="H6" s="19" t="s">
        <v>67</v>
      </c>
      <c r="I6" s="18">
        <f>G6</f>
        <v>50</v>
      </c>
      <c r="J6" s="20">
        <f>I6/G6</f>
        <v>1</v>
      </c>
    </row>
    <row r="7" ht="20.1" customHeight="1" spans="1:10">
      <c r="A7" s="17" t="s">
        <v>68</v>
      </c>
      <c r="B7" s="18"/>
      <c r="C7" s="18"/>
      <c r="D7" s="18"/>
      <c r="E7" s="20"/>
      <c r="F7" s="17" t="s">
        <v>69</v>
      </c>
      <c r="G7" s="18"/>
      <c r="H7" s="19"/>
      <c r="I7" s="18"/>
      <c r="J7" s="20"/>
    </row>
    <row r="8" ht="20.1" customHeight="1" spans="1:10">
      <c r="A8" s="17" t="s">
        <v>70</v>
      </c>
      <c r="B8" s="18"/>
      <c r="C8" s="18"/>
      <c r="D8" s="18"/>
      <c r="E8" s="20"/>
      <c r="F8" s="17" t="s">
        <v>71</v>
      </c>
      <c r="G8" s="18"/>
      <c r="H8" s="19"/>
      <c r="I8" s="18"/>
      <c r="J8" s="20"/>
    </row>
    <row r="9" ht="20.1" customHeight="1" spans="1:10">
      <c r="A9" s="17" t="s">
        <v>72</v>
      </c>
      <c r="B9" s="18"/>
      <c r="C9" s="18"/>
      <c r="D9" s="18"/>
      <c r="E9" s="20"/>
      <c r="F9" s="17" t="s">
        <v>73</v>
      </c>
      <c r="G9" s="18"/>
      <c r="H9" s="19"/>
      <c r="I9" s="18"/>
      <c r="J9" s="20"/>
    </row>
    <row r="10" ht="20.1" customHeight="1" spans="1:10">
      <c r="A10" s="17"/>
      <c r="B10" s="18"/>
      <c r="C10" s="18"/>
      <c r="D10" s="18"/>
      <c r="E10" s="20"/>
      <c r="F10" s="17" t="s">
        <v>74</v>
      </c>
      <c r="G10" s="18"/>
      <c r="H10" s="19"/>
      <c r="I10" s="18"/>
      <c r="J10" s="20"/>
    </row>
    <row r="11" ht="20.1" customHeight="1" spans="1:10">
      <c r="A11" s="17"/>
      <c r="B11" s="18"/>
      <c r="C11" s="18"/>
      <c r="D11" s="18"/>
      <c r="E11" s="20"/>
      <c r="F11" s="17" t="s">
        <v>75</v>
      </c>
      <c r="G11" s="18">
        <v>50</v>
      </c>
      <c r="H11" s="19" t="s">
        <v>67</v>
      </c>
      <c r="I11" s="18">
        <v>50</v>
      </c>
      <c r="J11" s="20">
        <f>I11/G11</f>
        <v>1</v>
      </c>
    </row>
    <row r="12" ht="20.1" customHeight="1" spans="1:10">
      <c r="A12" s="17"/>
      <c r="B12" s="18"/>
      <c r="C12" s="18"/>
      <c r="D12" s="18"/>
      <c r="E12" s="20"/>
      <c r="F12" s="17" t="s">
        <v>76</v>
      </c>
      <c r="G12" s="18">
        <v>22</v>
      </c>
      <c r="H12" s="19">
        <v>367</v>
      </c>
      <c r="I12" s="18">
        <f>I13+I14</f>
        <v>389</v>
      </c>
      <c r="J12" s="20">
        <f>I12/G12</f>
        <v>17.6818181818182</v>
      </c>
    </row>
    <row r="13" ht="20.1" customHeight="1" spans="1:10">
      <c r="A13" s="17"/>
      <c r="B13" s="18"/>
      <c r="C13" s="18"/>
      <c r="D13" s="18"/>
      <c r="E13" s="20"/>
      <c r="F13" s="17" t="s">
        <v>77</v>
      </c>
      <c r="G13" s="18"/>
      <c r="H13" s="19"/>
      <c r="I13" s="18"/>
      <c r="J13" s="20"/>
    </row>
    <row r="14" ht="20.1" customHeight="1" spans="1:10">
      <c r="A14" s="17"/>
      <c r="B14" s="21"/>
      <c r="C14" s="21"/>
      <c r="D14" s="18"/>
      <c r="E14" s="20"/>
      <c r="F14" s="17" t="s">
        <v>78</v>
      </c>
      <c r="G14" s="18">
        <v>22</v>
      </c>
      <c r="H14" s="19">
        <v>367</v>
      </c>
      <c r="I14" s="18">
        <f>G14+H14</f>
        <v>389</v>
      </c>
      <c r="J14" s="20">
        <f>I14/G14</f>
        <v>17.6818181818182</v>
      </c>
    </row>
    <row r="15" ht="20.1" customHeight="1" spans="1:10">
      <c r="A15" s="17"/>
      <c r="B15" s="18"/>
      <c r="C15" s="18"/>
      <c r="D15" s="18"/>
      <c r="E15" s="20"/>
      <c r="F15" s="17"/>
      <c r="G15" s="18"/>
      <c r="H15" s="19"/>
      <c r="I15" s="18"/>
      <c r="J15" s="20"/>
    </row>
    <row r="16" ht="20.1" customHeight="1" spans="1:10">
      <c r="A16" s="11" t="s">
        <v>79</v>
      </c>
      <c r="B16" s="22">
        <v>72</v>
      </c>
      <c r="C16" s="23">
        <v>1224</v>
      </c>
      <c r="D16" s="22">
        <f>B16+C16</f>
        <v>1296</v>
      </c>
      <c r="E16" s="24">
        <f>D16/B16</f>
        <v>18</v>
      </c>
      <c r="F16" s="25" t="s">
        <v>80</v>
      </c>
      <c r="G16" s="22">
        <f>G5+G6+G12</f>
        <v>72</v>
      </c>
      <c r="H16" s="23">
        <v>367</v>
      </c>
      <c r="I16" s="22">
        <f>I5+I6+I12</f>
        <v>439</v>
      </c>
      <c r="J16" s="24">
        <f>I16/G16</f>
        <v>6.09722222222222</v>
      </c>
    </row>
    <row r="17" ht="20.1" customHeight="1" spans="1:10">
      <c r="A17" s="17" t="s">
        <v>81</v>
      </c>
      <c r="B17" s="18"/>
      <c r="C17" s="18"/>
      <c r="D17" s="18"/>
      <c r="E17" s="20"/>
      <c r="F17" s="17" t="s">
        <v>82</v>
      </c>
      <c r="G17" s="18">
        <f>B19-G16</f>
        <v>0</v>
      </c>
      <c r="H17" s="19">
        <v>857</v>
      </c>
      <c r="I17" s="18">
        <f>D19-I16</f>
        <v>857</v>
      </c>
      <c r="J17" s="20"/>
    </row>
    <row r="18" ht="20.1" customHeight="1" spans="1:10">
      <c r="A18" s="17"/>
      <c r="B18" s="18"/>
      <c r="C18" s="18"/>
      <c r="D18" s="18"/>
      <c r="E18" s="20"/>
      <c r="F18" s="18"/>
      <c r="G18" s="18"/>
      <c r="H18" s="19"/>
      <c r="I18" s="18"/>
      <c r="J18" s="20"/>
    </row>
    <row r="19" ht="20.1" customHeight="1" spans="1:10">
      <c r="A19" s="11" t="s">
        <v>83</v>
      </c>
      <c r="B19" s="26">
        <f>B16+B17</f>
        <v>72</v>
      </c>
      <c r="C19" s="26">
        <f>C16+C17</f>
        <v>1224</v>
      </c>
      <c r="D19" s="26">
        <f>D16+D17</f>
        <v>1296</v>
      </c>
      <c r="E19" s="27">
        <f>D19/B19</f>
        <v>18</v>
      </c>
      <c r="F19" s="23" t="s">
        <v>84</v>
      </c>
      <c r="G19" s="26">
        <f>G16+G17</f>
        <v>72</v>
      </c>
      <c r="H19" s="28">
        <v>1224</v>
      </c>
      <c r="I19" s="26">
        <f>I16+I17</f>
        <v>1296</v>
      </c>
      <c r="J19" s="24">
        <f>I19/G19</f>
        <v>18</v>
      </c>
    </row>
    <row r="20" ht="20.1" customHeight="1"/>
    <row r="21" ht="20.1" customHeight="1"/>
    <row r="22" ht="20.1" customHeight="1"/>
  </sheetData>
  <mergeCells count="3">
    <mergeCell ref="A1:J1"/>
    <mergeCell ref="A3:E3"/>
    <mergeCell ref="F3:J3"/>
  </mergeCells>
  <printOptions horizontalCentered="1"/>
  <pageMargins left="0.75" right="0.75" top="1" bottom="1" header="0.509722222222222" footer="0.509722222222222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</vt:lpstr>
      <vt:lpstr>表二</vt:lpstr>
      <vt:lpstr>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.</cp:lastModifiedBy>
  <cp:revision>1</cp:revision>
  <dcterms:created xsi:type="dcterms:W3CDTF">2006-02-13T05:15:25Z</dcterms:created>
  <cp:lastPrinted>2016-06-13T02:46:21Z</cp:lastPrinted>
  <dcterms:modified xsi:type="dcterms:W3CDTF">2018-11-06T02:02:20Z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14</vt:lpwstr>
  </property>
</Properties>
</file>